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rkas.sharepoint.com/Kliendisuhted/ri ja halduslepingud/YLEP 2026/MKM/MKM/Mäealuse tn 2/Muudatus nr 1/"/>
    </mc:Choice>
  </mc:AlternateContent>
  <xr:revisionPtr revIDLastSave="35" documentId="13_ncr:1_{950CECD5-BA02-455C-B91F-655E99DCED80}" xr6:coauthVersionLast="47" xr6:coauthVersionMax="47" xr10:uidLastSave="{EE426682-0D5A-4C4A-B669-E87CFEA945E2}"/>
  <bookViews>
    <workbookView xWindow="14505" yWindow="-21855" windowWidth="38640" windowHeight="21120" xr2:uid="{B221CA0F-910D-4DFF-80E1-B887D84357A4}"/>
  </bookViews>
  <sheets>
    <sheet name="Lisa 3" sheetId="1" r:id="rId1"/>
    <sheet name="Annuiteetgraafik TS" sheetId="3" r:id="rId2"/>
    <sheet name="Annuiteetgraafik_PP (lisa 6.1)"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4" l="1"/>
  <c r="A34" i="4"/>
  <c r="D34" i="3"/>
  <c r="A34" i="3"/>
  <c r="E13" i="1"/>
  <c r="F13" i="1" l="1"/>
  <c r="B16" i="4"/>
  <c r="E15" i="4"/>
  <c r="D15" i="4"/>
  <c r="C15" i="4"/>
  <c r="G15" i="4" s="1"/>
  <c r="B15" i="4"/>
  <c r="D8" i="4"/>
  <c r="E34" i="3"/>
  <c r="F34" i="3"/>
  <c r="F33" i="3"/>
  <c r="E33" i="3"/>
  <c r="D33" i="3"/>
  <c r="E32" i="3"/>
  <c r="F32" i="3" s="1"/>
  <c r="D32" i="3"/>
  <c r="E31" i="3"/>
  <c r="D31" i="3"/>
  <c r="F31" i="3" s="1"/>
  <c r="E30" i="3"/>
  <c r="D30" i="3"/>
  <c r="F30" i="3" s="1"/>
  <c r="E29" i="3"/>
  <c r="D29" i="3"/>
  <c r="F29" i="3" s="1"/>
  <c r="F28" i="3"/>
  <c r="E28" i="3"/>
  <c r="D28" i="3"/>
  <c r="F27" i="3"/>
  <c r="E27" i="3"/>
  <c r="D27" i="3"/>
  <c r="E26" i="3"/>
  <c r="D26" i="3"/>
  <c r="F26" i="3" s="1"/>
  <c r="E25" i="3"/>
  <c r="D25" i="3"/>
  <c r="F25" i="3" s="1"/>
  <c r="E24" i="3"/>
  <c r="F24" i="3" s="1"/>
  <c r="D24" i="3"/>
  <c r="F23" i="3"/>
  <c r="E23" i="3"/>
  <c r="D23" i="3"/>
  <c r="E22" i="3"/>
  <c r="D22" i="3"/>
  <c r="F22" i="3" s="1"/>
  <c r="E21" i="3"/>
  <c r="D21" i="3"/>
  <c r="F21" i="3" s="1"/>
  <c r="E20" i="3"/>
  <c r="D20" i="3"/>
  <c r="F20" i="3" s="1"/>
  <c r="F19" i="3"/>
  <c r="E19" i="3"/>
  <c r="D19" i="3"/>
  <c r="E18" i="3"/>
  <c r="D18" i="3"/>
  <c r="F18" i="3" s="1"/>
  <c r="E17" i="3"/>
  <c r="D17" i="3"/>
  <c r="F17" i="3" s="1"/>
  <c r="A17" i="3"/>
  <c r="A18" i="3" s="1"/>
  <c r="A19" i="3" s="1"/>
  <c r="A20" i="3" s="1"/>
  <c r="A21" i="3" s="1"/>
  <c r="A22" i="3" s="1"/>
  <c r="A23" i="3" s="1"/>
  <c r="A24" i="3" s="1"/>
  <c r="A25" i="3" s="1"/>
  <c r="A26" i="3" s="1"/>
  <c r="A27" i="3" s="1"/>
  <c r="A28" i="3" s="1"/>
  <c r="A29" i="3" s="1"/>
  <c r="A30" i="3" s="1"/>
  <c r="A31" i="3" s="1"/>
  <c r="A32" i="3" s="1"/>
  <c r="A33" i="3" s="1"/>
  <c r="E16" i="3"/>
  <c r="F16" i="3" s="1"/>
  <c r="D16" i="3"/>
  <c r="F15" i="3"/>
  <c r="E15" i="3"/>
  <c r="D15" i="3"/>
  <c r="C15" i="3"/>
  <c r="G15" i="3" s="1"/>
  <c r="C16" i="3" s="1"/>
  <c r="A15" i="3"/>
  <c r="A16" i="3" s="1"/>
  <c r="D8" i="3"/>
  <c r="F15" i="4" l="1"/>
  <c r="F14" i="1" s="1"/>
  <c r="E16" i="4"/>
  <c r="C16" i="4"/>
  <c r="A16" i="4"/>
  <c r="G16" i="3"/>
  <c r="C17" i="3" s="1"/>
  <c r="G17" i="3" s="1"/>
  <c r="C18" i="3" s="1"/>
  <c r="G18" i="3" s="1"/>
  <c r="C19" i="3" s="1"/>
  <c r="G19" i="3" s="1"/>
  <c r="C20" i="3" s="1"/>
  <c r="G20" i="3" s="1"/>
  <c r="C21" i="3" s="1"/>
  <c r="G21" i="3" s="1"/>
  <c r="C22" i="3" s="1"/>
  <c r="G22" i="3" s="1"/>
  <c r="C23" i="3" s="1"/>
  <c r="G23" i="3" s="1"/>
  <c r="C24" i="3" s="1"/>
  <c r="G24" i="3" s="1"/>
  <c r="C25" i="3" s="1"/>
  <c r="G25" i="3" s="1"/>
  <c r="C26" i="3" s="1"/>
  <c r="G26" i="3" s="1"/>
  <c r="C27" i="3" s="1"/>
  <c r="G27" i="3" s="1"/>
  <c r="C28" i="3" s="1"/>
  <c r="G28" i="3" s="1"/>
  <c r="C29" i="3" s="1"/>
  <c r="G29" i="3" s="1"/>
  <c r="C30" i="3" s="1"/>
  <c r="G30" i="3" s="1"/>
  <c r="C31" i="3" s="1"/>
  <c r="G31" i="3" s="1"/>
  <c r="C32" i="3" s="1"/>
  <c r="G32" i="3" s="1"/>
  <c r="C33" i="3" s="1"/>
  <c r="G33" i="3" s="1"/>
  <c r="C34" i="3" s="1"/>
  <c r="G34" i="3" s="1"/>
  <c r="D16" i="4"/>
  <c r="F16" i="4" s="1"/>
  <c r="B17" i="4"/>
  <c r="A15" i="4"/>
  <c r="F29" i="1"/>
  <c r="F30" i="1"/>
  <c r="F31" i="1"/>
  <c r="F28" i="1"/>
  <c r="F26" i="1"/>
  <c r="F22" i="1"/>
  <c r="F16" i="1"/>
  <c r="F17" i="1"/>
  <c r="F18" i="1"/>
  <c r="F15" i="1"/>
  <c r="G16" i="4" l="1"/>
  <c r="F23" i="1"/>
  <c r="E14" i="1"/>
  <c r="D17" i="4"/>
  <c r="C17" i="4"/>
  <c r="A17" i="4"/>
  <c r="B18" i="4"/>
  <c r="E17" i="4"/>
  <c r="F32" i="1"/>
  <c r="E19" i="1"/>
  <c r="E20" i="1"/>
  <c r="F17" i="4" l="1"/>
  <c r="G17" i="4"/>
  <c r="A18" i="4"/>
  <c r="B19" i="4"/>
  <c r="E18" i="4"/>
  <c r="D18" i="4"/>
  <c r="C18" i="4"/>
  <c r="E32" i="1"/>
  <c r="G18" i="4" l="1"/>
  <c r="F18" i="4"/>
  <c r="E19" i="4"/>
  <c r="C19" i="4"/>
  <c r="A19" i="4"/>
  <c r="D19" i="4"/>
  <c r="F19" i="4" s="1"/>
  <c r="B20" i="4"/>
  <c r="F21" i="1"/>
  <c r="E23" i="1"/>
  <c r="E34" i="1" s="1"/>
  <c r="E35" i="1" s="1"/>
  <c r="E36" i="1" s="1"/>
  <c r="G19" i="4" l="1"/>
  <c r="C20" i="4"/>
  <c r="B21" i="4"/>
  <c r="E20" i="4"/>
  <c r="G20" i="4" s="1"/>
  <c r="D20" i="4"/>
  <c r="F20" i="4" s="1"/>
  <c r="A20" i="4"/>
  <c r="F34" i="1"/>
  <c r="F35" i="1" s="1"/>
  <c r="F36" i="1" s="1"/>
  <c r="F38" i="1" s="1"/>
  <c r="F37" i="1" l="1"/>
  <c r="B22" i="4"/>
  <c r="E21" i="4"/>
  <c r="A21" i="4"/>
  <c r="D21" i="4"/>
  <c r="F21" i="4" s="1"/>
  <c r="C21" i="4"/>
  <c r="G21" i="4" s="1"/>
  <c r="E22" i="4" l="1"/>
  <c r="C22" i="4"/>
  <c r="A22" i="4"/>
  <c r="B23" i="4"/>
  <c r="D22" i="4"/>
  <c r="F22" i="4" s="1"/>
  <c r="G22" i="4" l="1"/>
  <c r="B24" i="4"/>
  <c r="C23" i="4"/>
  <c r="E23" i="4"/>
  <c r="D23" i="4"/>
  <c r="F23" i="4" s="1"/>
  <c r="A23" i="4"/>
  <c r="G23" i="4" l="1"/>
  <c r="E24" i="4"/>
  <c r="D24" i="4"/>
  <c r="F24" i="4" s="1"/>
  <c r="C24" i="4"/>
  <c r="G24" i="4" s="1"/>
  <c r="A24" i="4"/>
  <c r="B25" i="4"/>
  <c r="B26" i="4" l="1"/>
  <c r="E25" i="4"/>
  <c r="D25" i="4"/>
  <c r="F25" i="4" s="1"/>
  <c r="A25" i="4"/>
  <c r="C25" i="4"/>
  <c r="G25" i="4" s="1"/>
  <c r="B27" i="4" l="1"/>
  <c r="E26" i="4"/>
  <c r="D26" i="4"/>
  <c r="F26" i="4" s="1"/>
  <c r="A26" i="4"/>
  <c r="C26" i="4"/>
  <c r="G26" i="4" s="1"/>
  <c r="B28" i="4" l="1"/>
  <c r="E27" i="4"/>
  <c r="D27" i="4"/>
  <c r="F27" i="4" s="1"/>
  <c r="C27" i="4"/>
  <c r="G27" i="4" s="1"/>
  <c r="A27" i="4"/>
  <c r="B29" i="4" l="1"/>
  <c r="D28" i="4"/>
  <c r="C28" i="4"/>
  <c r="A28" i="4"/>
  <c r="E28" i="4"/>
  <c r="G28" i="4" l="1"/>
  <c r="F28" i="4"/>
  <c r="D29" i="4"/>
  <c r="A29" i="4"/>
  <c r="B30" i="4"/>
  <c r="E29" i="4"/>
  <c r="F29" i="4" s="1"/>
  <c r="C29" i="4"/>
  <c r="G29" i="4" s="1"/>
  <c r="B31" i="4" l="1"/>
  <c r="E30" i="4"/>
  <c r="D30" i="4"/>
  <c r="F30" i="4" s="1"/>
  <c r="C30" i="4"/>
  <c r="G30" i="4" s="1"/>
  <c r="A30" i="4"/>
  <c r="D31" i="4" l="1"/>
  <c r="C31" i="4"/>
  <c r="A31" i="4"/>
  <c r="E31" i="4"/>
  <c r="G31" i="4" s="1"/>
  <c r="B32" i="4"/>
  <c r="F31" i="4" l="1"/>
  <c r="D32" i="4"/>
  <c r="E32" i="4"/>
  <c r="C32" i="4"/>
  <c r="G32" i="4" s="1"/>
  <c r="A32" i="4"/>
  <c r="B33" i="4"/>
  <c r="F32" i="4" l="1"/>
  <c r="E33" i="4"/>
  <c r="D33" i="4"/>
  <c r="F33" i="4" s="1"/>
  <c r="C33" i="4"/>
  <c r="A33" i="4"/>
  <c r="G33" i="4"/>
  <c r="B34" i="4"/>
  <c r="B35" i="4" l="1"/>
  <c r="E34" i="4"/>
  <c r="F34" i="4"/>
  <c r="C34" i="4"/>
  <c r="G34" i="4" s="1"/>
  <c r="G35" i="4" l="1"/>
  <c r="F35" i="4"/>
  <c r="E35" i="4"/>
  <c r="C35" i="4"/>
  <c r="A35" i="4"/>
  <c r="D35" i="4"/>
  <c r="B36" i="4"/>
  <c r="C36" i="4" l="1"/>
  <c r="A36" i="4"/>
  <c r="B37" i="4"/>
  <c r="G36" i="4"/>
  <c r="F36" i="4"/>
  <c r="E36" i="4"/>
  <c r="D36" i="4"/>
  <c r="B38" i="4" l="1"/>
  <c r="G37" i="4"/>
  <c r="E37" i="4"/>
  <c r="D37" i="4"/>
  <c r="A37" i="4"/>
  <c r="C37" i="4"/>
  <c r="F37" i="4"/>
  <c r="E38" i="4" l="1"/>
  <c r="C38" i="4"/>
  <c r="A38" i="4"/>
  <c r="B39" i="4"/>
  <c r="G38" i="4"/>
  <c r="F38" i="4"/>
  <c r="D38" i="4"/>
  <c r="B40" i="4" l="1"/>
  <c r="G39" i="4"/>
  <c r="F39" i="4"/>
  <c r="E39" i="4"/>
  <c r="C39" i="4"/>
  <c r="D39" i="4"/>
  <c r="A39" i="4"/>
  <c r="G40" i="4" l="1"/>
  <c r="E40" i="4"/>
  <c r="D40" i="4"/>
  <c r="C40" i="4"/>
  <c r="F40" i="4"/>
  <c r="B41" i="4"/>
  <c r="A40" i="4"/>
  <c r="B42" i="4" l="1"/>
  <c r="E41" i="4"/>
  <c r="G41" i="4"/>
  <c r="F41" i="4"/>
  <c r="D41" i="4"/>
  <c r="C41" i="4"/>
  <c r="A41" i="4"/>
  <c r="B43" i="4" l="1"/>
  <c r="G42" i="4"/>
  <c r="F42" i="4"/>
  <c r="E42" i="4"/>
  <c r="D42" i="4"/>
  <c r="A42" i="4"/>
  <c r="C42" i="4"/>
  <c r="G43" i="4" l="1"/>
  <c r="B44" i="4"/>
  <c r="F43" i="4"/>
  <c r="E43" i="4"/>
  <c r="D43" i="4"/>
  <c r="A43" i="4"/>
  <c r="C43" i="4"/>
  <c r="B45" i="4" l="1"/>
  <c r="G44" i="4"/>
  <c r="F44" i="4"/>
  <c r="D44" i="4"/>
  <c r="C44" i="4"/>
  <c r="A44" i="4"/>
  <c r="E44" i="4"/>
  <c r="D45" i="4" l="1"/>
  <c r="A45" i="4"/>
  <c r="B46" i="4"/>
  <c r="G45" i="4"/>
  <c r="F45" i="4"/>
  <c r="C45" i="4"/>
  <c r="E45" i="4"/>
  <c r="B47" i="4" l="1"/>
  <c r="F46" i="4"/>
  <c r="E46" i="4"/>
  <c r="D46" i="4"/>
  <c r="C46" i="4"/>
  <c r="A46" i="4"/>
  <c r="G46" i="4"/>
  <c r="F47" i="4" l="1"/>
  <c r="D47" i="4"/>
  <c r="C47" i="4"/>
  <c r="A47" i="4"/>
  <c r="G47" i="4"/>
  <c r="B48" i="4"/>
  <c r="E47" i="4"/>
  <c r="G48" i="4" l="1"/>
  <c r="F48" i="4"/>
  <c r="E48" i="4"/>
  <c r="C48" i="4"/>
  <c r="B49" i="4"/>
  <c r="D48" i="4"/>
  <c r="A48" i="4"/>
  <c r="F49" i="4" l="1"/>
  <c r="E49" i="4"/>
  <c r="D49" i="4"/>
  <c r="C49" i="4"/>
  <c r="A49" i="4"/>
  <c r="G49" i="4"/>
  <c r="B50" i="4"/>
  <c r="A50" i="4" l="1"/>
  <c r="B51" i="4"/>
  <c r="F50" i="4"/>
  <c r="G50" i="4"/>
  <c r="E50" i="4"/>
  <c r="D50" i="4"/>
  <c r="C50" i="4"/>
  <c r="G51" i="4" l="1"/>
  <c r="F51" i="4"/>
  <c r="E51" i="4"/>
  <c r="C51" i="4"/>
  <c r="A51" i="4"/>
  <c r="B52" i="4"/>
  <c r="D51" i="4"/>
  <c r="C52" i="4" l="1"/>
  <c r="A52" i="4"/>
  <c r="B53" i="4"/>
  <c r="G52" i="4"/>
  <c r="F52" i="4"/>
  <c r="E52" i="4"/>
  <c r="D52" i="4"/>
  <c r="B54" i="4" l="1"/>
  <c r="G53" i="4"/>
  <c r="E53" i="4"/>
  <c r="A53" i="4"/>
  <c r="D53" i="4"/>
  <c r="C53" i="4"/>
  <c r="F53" i="4"/>
  <c r="E54" i="4" l="1"/>
  <c r="C54" i="4"/>
  <c r="A54" i="4"/>
  <c r="B55" i="4"/>
  <c r="G54" i="4"/>
  <c r="F54" i="4"/>
  <c r="D54" i="4"/>
  <c r="B56" i="4" l="1"/>
  <c r="G55" i="4"/>
  <c r="F55" i="4"/>
  <c r="E55" i="4"/>
  <c r="C55" i="4"/>
  <c r="D55" i="4"/>
  <c r="A55" i="4"/>
  <c r="G56" i="4" l="1"/>
  <c r="E56" i="4"/>
  <c r="D56" i="4"/>
  <c r="C56" i="4"/>
  <c r="F56" i="4"/>
  <c r="A56" i="4"/>
  <c r="B57" i="4"/>
  <c r="B58" i="4" l="1"/>
  <c r="E57" i="4"/>
  <c r="G57" i="4"/>
  <c r="F57" i="4"/>
  <c r="D57" i="4"/>
  <c r="C57" i="4"/>
  <c r="A57" i="4"/>
  <c r="B59" i="4" l="1"/>
  <c r="G58" i="4"/>
  <c r="F58" i="4"/>
  <c r="E58" i="4"/>
  <c r="D58" i="4"/>
  <c r="A58" i="4"/>
  <c r="C58" i="4"/>
  <c r="B60" i="4" l="1"/>
  <c r="G59" i="4"/>
  <c r="F59" i="4"/>
  <c r="E59" i="4"/>
  <c r="C59" i="4"/>
  <c r="A59" i="4"/>
  <c r="D59" i="4"/>
  <c r="B61" i="4" l="1"/>
  <c r="G60" i="4"/>
  <c r="F60" i="4"/>
  <c r="D60" i="4"/>
  <c r="C60" i="4"/>
  <c r="A60" i="4"/>
  <c r="E60" i="4"/>
  <c r="D61" i="4" l="1"/>
  <c r="A61" i="4"/>
  <c r="B62" i="4"/>
  <c r="G61" i="4"/>
  <c r="C61" i="4"/>
  <c r="F61" i="4"/>
  <c r="E61" i="4"/>
  <c r="B63" i="4" l="1"/>
  <c r="F62" i="4"/>
  <c r="E62" i="4"/>
  <c r="D62" i="4"/>
  <c r="C62" i="4"/>
  <c r="A62" i="4"/>
  <c r="G62" i="4"/>
  <c r="F63" i="4" l="1"/>
  <c r="D63" i="4"/>
  <c r="C63" i="4"/>
  <c r="A63" i="4"/>
  <c r="G63" i="4"/>
  <c r="E63" i="4"/>
  <c r="B64" i="4"/>
  <c r="G64" i="4" l="1"/>
  <c r="D64" i="4"/>
  <c r="F64" i="4"/>
  <c r="E64" i="4"/>
  <c r="C64" i="4"/>
  <c r="B65" i="4"/>
  <c r="A64" i="4"/>
  <c r="F65" i="4" l="1"/>
  <c r="E65" i="4"/>
  <c r="D65" i="4"/>
  <c r="C65" i="4"/>
  <c r="A65" i="4"/>
  <c r="B66" i="4"/>
  <c r="G65" i="4"/>
  <c r="A66" i="4" l="1"/>
  <c r="B67" i="4"/>
  <c r="G66" i="4"/>
  <c r="F66" i="4"/>
  <c r="E66" i="4"/>
  <c r="C66" i="4"/>
  <c r="D66" i="4"/>
  <c r="G67" i="4" l="1"/>
  <c r="F67" i="4"/>
  <c r="E67" i="4"/>
  <c r="C67" i="4"/>
  <c r="A67" i="4"/>
  <c r="B68" i="4"/>
  <c r="D67" i="4"/>
  <c r="C68" i="4" l="1"/>
  <c r="A68" i="4"/>
  <c r="B69" i="4"/>
  <c r="G68" i="4"/>
  <c r="D68" i="4"/>
  <c r="F68" i="4"/>
  <c r="E68" i="4"/>
  <c r="B70" i="4" l="1"/>
  <c r="G69" i="4"/>
  <c r="E69" i="4"/>
  <c r="A69" i="4"/>
  <c r="D69" i="4"/>
  <c r="C69" i="4"/>
  <c r="F69" i="4"/>
  <c r="E70" i="4" l="1"/>
  <c r="C70" i="4"/>
  <c r="A70" i="4"/>
  <c r="B71" i="4"/>
  <c r="G70" i="4"/>
  <c r="F70" i="4"/>
  <c r="D70" i="4"/>
  <c r="B72" i="4" l="1"/>
  <c r="G71" i="4"/>
  <c r="F71" i="4"/>
  <c r="E71" i="4"/>
  <c r="C71" i="4"/>
  <c r="D71" i="4"/>
  <c r="A71" i="4"/>
  <c r="G72" i="4" l="1"/>
  <c r="E72" i="4"/>
  <c r="D72" i="4"/>
  <c r="C72" i="4"/>
  <c r="B73" i="4"/>
  <c r="F72" i="4"/>
  <c r="A72" i="4"/>
  <c r="B74" i="4" l="1"/>
  <c r="E73" i="4"/>
  <c r="G73" i="4"/>
  <c r="F73" i="4"/>
  <c r="D73" i="4"/>
  <c r="C73" i="4"/>
  <c r="A73" i="4"/>
  <c r="B75" i="4" l="1"/>
  <c r="G74" i="4"/>
  <c r="F74" i="4"/>
  <c r="E74" i="4"/>
  <c r="D74" i="4"/>
  <c r="A74" i="4"/>
  <c r="C74" i="4"/>
  <c r="G75" i="4" l="1"/>
  <c r="B76" i="4"/>
  <c r="F75" i="4"/>
  <c r="C75" i="4"/>
  <c r="A75" i="4"/>
  <c r="D75" i="4"/>
  <c r="E75" i="4"/>
  <c r="B77" i="4" l="1"/>
  <c r="G76" i="4"/>
  <c r="F76" i="4"/>
  <c r="D76" i="4"/>
  <c r="C76" i="4"/>
  <c r="A76" i="4"/>
  <c r="E76" i="4"/>
  <c r="D77" i="4" l="1"/>
  <c r="A77" i="4"/>
  <c r="B78" i="4"/>
  <c r="G77" i="4"/>
  <c r="C77" i="4"/>
  <c r="F77" i="4"/>
  <c r="E77" i="4"/>
  <c r="B79" i="4" l="1"/>
  <c r="F78" i="4"/>
  <c r="E78" i="4"/>
  <c r="D78" i="4"/>
  <c r="C78" i="4"/>
  <c r="A78" i="4"/>
  <c r="G78" i="4"/>
  <c r="F79" i="4" l="1"/>
  <c r="D79" i="4"/>
  <c r="C79" i="4"/>
  <c r="A79" i="4"/>
  <c r="B80" i="4"/>
  <c r="G79" i="4"/>
  <c r="E79" i="4"/>
  <c r="G80" i="4" l="1"/>
  <c r="F80" i="4"/>
  <c r="D80" i="4"/>
  <c r="E80" i="4"/>
  <c r="C80" i="4"/>
  <c r="B81" i="4"/>
  <c r="A80" i="4"/>
  <c r="G81" i="4" l="1"/>
  <c r="F81" i="4"/>
  <c r="E81" i="4"/>
  <c r="D81" i="4"/>
  <c r="C81" i="4"/>
  <c r="A81" i="4"/>
  <c r="B82" i="4"/>
  <c r="A82" i="4" l="1"/>
  <c r="F82" i="4"/>
  <c r="B83" i="4"/>
  <c r="G82" i="4"/>
  <c r="E82" i="4"/>
  <c r="D82" i="4"/>
  <c r="C82" i="4"/>
  <c r="B84" i="4" l="1"/>
  <c r="G83" i="4"/>
  <c r="F83" i="4"/>
  <c r="E83" i="4"/>
  <c r="C83" i="4"/>
  <c r="A83" i="4"/>
  <c r="D83" i="4"/>
  <c r="C84" i="4" l="1"/>
  <c r="A84" i="4"/>
  <c r="B85" i="4"/>
  <c r="G84" i="4"/>
  <c r="F84" i="4"/>
  <c r="E84" i="4"/>
  <c r="D84" i="4"/>
  <c r="B86" i="4" l="1"/>
  <c r="G85" i="4"/>
  <c r="E85" i="4"/>
  <c r="D85" i="4"/>
  <c r="A85" i="4"/>
  <c r="C85" i="4"/>
  <c r="F85" i="4"/>
  <c r="E86" i="4" l="1"/>
  <c r="D86" i="4"/>
  <c r="C86" i="4"/>
  <c r="A86" i="4"/>
  <c r="B87" i="4"/>
  <c r="G86" i="4"/>
  <c r="F86" i="4"/>
  <c r="B88" i="4" l="1"/>
  <c r="G87" i="4"/>
  <c r="C87" i="4"/>
  <c r="F87" i="4"/>
  <c r="E87" i="4"/>
  <c r="D87" i="4"/>
  <c r="A87" i="4"/>
  <c r="G88" i="4" l="1"/>
  <c r="F88" i="4"/>
  <c r="E88" i="4"/>
  <c r="D88" i="4"/>
  <c r="C88" i="4"/>
  <c r="A88" i="4"/>
  <c r="B89" i="4"/>
  <c r="B90" i="4" l="1"/>
  <c r="E89" i="4"/>
  <c r="G89" i="4"/>
  <c r="F89" i="4"/>
  <c r="D89" i="4"/>
  <c r="C89" i="4"/>
  <c r="A89" i="4"/>
  <c r="B91" i="4" l="1"/>
  <c r="G90" i="4"/>
  <c r="F90" i="4"/>
  <c r="E90" i="4"/>
  <c r="D90" i="4"/>
  <c r="A90" i="4"/>
  <c r="C90" i="4"/>
  <c r="A91" i="4" l="1"/>
  <c r="G91" i="4"/>
  <c r="B92" i="4"/>
  <c r="F91" i="4"/>
  <c r="E91" i="4"/>
  <c r="D91" i="4"/>
  <c r="C91" i="4"/>
  <c r="B93" i="4" l="1"/>
  <c r="G92" i="4"/>
  <c r="F92" i="4"/>
  <c r="D92" i="4"/>
  <c r="C92" i="4"/>
  <c r="A92" i="4"/>
  <c r="E92" i="4"/>
  <c r="D93" i="4" l="1"/>
  <c r="C93" i="4"/>
  <c r="A93" i="4"/>
  <c r="B94" i="4"/>
  <c r="G93" i="4"/>
  <c r="E93" i="4"/>
  <c r="F93" i="4"/>
  <c r="B95" i="4" l="1"/>
  <c r="F94" i="4"/>
  <c r="E94" i="4"/>
  <c r="D94" i="4"/>
  <c r="C94" i="4"/>
  <c r="A94" i="4"/>
  <c r="G94" i="4"/>
  <c r="F95" i="4" l="1"/>
  <c r="E95" i="4"/>
  <c r="D95" i="4"/>
  <c r="C95" i="4"/>
  <c r="A95" i="4"/>
  <c r="B96" i="4"/>
  <c r="G95" i="4"/>
  <c r="G96" i="4" l="1"/>
  <c r="D96" i="4"/>
  <c r="F96" i="4"/>
  <c r="E96" i="4"/>
  <c r="C96" i="4"/>
  <c r="B97" i="4"/>
  <c r="A96" i="4"/>
  <c r="G97" i="4" l="1"/>
  <c r="F97" i="4"/>
  <c r="E97" i="4"/>
  <c r="D97" i="4"/>
  <c r="C97" i="4"/>
  <c r="A97" i="4"/>
  <c r="B98" i="4"/>
  <c r="A98" i="4" l="1"/>
  <c r="F98" i="4"/>
  <c r="B99" i="4"/>
  <c r="G98" i="4"/>
  <c r="E98" i="4"/>
  <c r="D98" i="4"/>
  <c r="C98" i="4"/>
  <c r="B100" i="4" l="1"/>
  <c r="G99" i="4"/>
  <c r="F99" i="4"/>
  <c r="E99" i="4"/>
  <c r="C99" i="4"/>
  <c r="A99" i="4"/>
  <c r="D99" i="4"/>
  <c r="C100" i="4" l="1"/>
  <c r="A100" i="4"/>
  <c r="B101" i="4"/>
  <c r="G100" i="4"/>
  <c r="F100" i="4"/>
  <c r="E100" i="4"/>
  <c r="D100" i="4"/>
  <c r="B102" i="4" l="1"/>
  <c r="G101" i="4"/>
  <c r="E101" i="4"/>
  <c r="D101" i="4"/>
  <c r="A101" i="4"/>
  <c r="C101" i="4"/>
  <c r="F101" i="4"/>
  <c r="E102" i="4" l="1"/>
  <c r="D102" i="4"/>
  <c r="C102" i="4"/>
  <c r="A102" i="4"/>
  <c r="B103" i="4"/>
  <c r="G102" i="4"/>
  <c r="F102" i="4"/>
  <c r="B104" i="4" l="1"/>
  <c r="G103" i="4"/>
  <c r="F103" i="4"/>
  <c r="E103" i="4"/>
  <c r="C103" i="4"/>
  <c r="D103" i="4"/>
  <c r="A103" i="4"/>
  <c r="G104" i="4" l="1"/>
  <c r="F104" i="4"/>
  <c r="E104" i="4"/>
  <c r="D104" i="4"/>
  <c r="C104" i="4"/>
  <c r="B105" i="4"/>
  <c r="A104" i="4"/>
  <c r="B106" i="4" l="1"/>
  <c r="E105" i="4"/>
  <c r="G105" i="4"/>
  <c r="F105" i="4"/>
  <c r="D105" i="4"/>
  <c r="C105" i="4"/>
  <c r="A105" i="4"/>
  <c r="B107" i="4" l="1"/>
  <c r="G106" i="4"/>
  <c r="F106" i="4"/>
  <c r="E106" i="4"/>
  <c r="D106" i="4"/>
  <c r="A106" i="4"/>
  <c r="C106" i="4"/>
  <c r="A107" i="4" l="1"/>
  <c r="G107" i="4"/>
  <c r="B108" i="4"/>
  <c r="F107" i="4"/>
  <c r="E107" i="4"/>
  <c r="D107" i="4"/>
  <c r="C107" i="4"/>
  <c r="B109" i="4" l="1"/>
  <c r="G108" i="4"/>
  <c r="F108" i="4"/>
  <c r="D108" i="4"/>
  <c r="C108" i="4"/>
  <c r="A108" i="4"/>
  <c r="E108" i="4"/>
  <c r="D109" i="4" l="1"/>
  <c r="C109" i="4"/>
  <c r="A109" i="4"/>
  <c r="B110" i="4"/>
  <c r="G109" i="4"/>
  <c r="F109" i="4"/>
  <c r="E109" i="4"/>
  <c r="B111" i="4" l="1"/>
  <c r="F110" i="4"/>
  <c r="E110" i="4"/>
  <c r="D110" i="4"/>
  <c r="C110" i="4"/>
  <c r="A110" i="4"/>
  <c r="G110" i="4"/>
  <c r="F111" i="4" l="1"/>
  <c r="E111" i="4"/>
  <c r="D111" i="4"/>
  <c r="C111" i="4"/>
  <c r="A111" i="4"/>
  <c r="B112" i="4"/>
  <c r="G111" i="4"/>
  <c r="G112" i="4" l="1"/>
  <c r="D112" i="4"/>
  <c r="F112" i="4"/>
  <c r="E112" i="4"/>
  <c r="C112" i="4"/>
  <c r="B113" i="4"/>
  <c r="A112" i="4"/>
  <c r="G113" i="4" l="1"/>
  <c r="F113" i="4"/>
  <c r="E113" i="4"/>
  <c r="D113" i="4"/>
  <c r="C113" i="4"/>
  <c r="A113" i="4"/>
  <c r="B114" i="4"/>
  <c r="A114" i="4" l="1"/>
  <c r="F114" i="4"/>
  <c r="B115" i="4"/>
  <c r="G114" i="4"/>
  <c r="E114" i="4"/>
  <c r="D114" i="4"/>
  <c r="C114" i="4"/>
  <c r="B116" i="4" l="1"/>
  <c r="G115" i="4"/>
  <c r="F115" i="4"/>
  <c r="E115" i="4"/>
  <c r="C115" i="4"/>
  <c r="A115" i="4"/>
  <c r="D115" i="4"/>
  <c r="C116" i="4" l="1"/>
  <c r="A116" i="4"/>
  <c r="B117" i="4"/>
  <c r="G116" i="4"/>
  <c r="F116" i="4"/>
  <c r="E116" i="4"/>
  <c r="D116" i="4"/>
  <c r="B118" i="4" l="1"/>
  <c r="G117" i="4"/>
  <c r="E117" i="4"/>
  <c r="D117" i="4"/>
  <c r="A117" i="4"/>
  <c r="C117" i="4"/>
  <c r="F117" i="4"/>
  <c r="E118" i="4" l="1"/>
  <c r="D118" i="4"/>
  <c r="C118" i="4"/>
  <c r="A118" i="4"/>
  <c r="B119" i="4"/>
  <c r="F118" i="4"/>
  <c r="G118" i="4"/>
  <c r="B120" i="4" l="1"/>
  <c r="G119" i="4"/>
  <c r="F119" i="4"/>
  <c r="E119" i="4"/>
  <c r="C119" i="4"/>
  <c r="D119" i="4"/>
  <c r="A119" i="4"/>
  <c r="G120" i="4" l="1"/>
  <c r="F120" i="4"/>
  <c r="E120" i="4"/>
  <c r="D120" i="4"/>
  <c r="C120" i="4"/>
  <c r="A120" i="4"/>
  <c r="B121" i="4"/>
  <c r="B122" i="4" l="1"/>
  <c r="E121" i="4"/>
  <c r="G121" i="4"/>
  <c r="F121" i="4"/>
  <c r="D121" i="4"/>
  <c r="C121" i="4"/>
  <c r="A121" i="4"/>
  <c r="B123" i="4" l="1"/>
  <c r="G122" i="4"/>
  <c r="F122" i="4"/>
  <c r="E122" i="4"/>
  <c r="D122" i="4"/>
  <c r="A122" i="4"/>
  <c r="C122" i="4"/>
  <c r="A123" i="4" l="1"/>
  <c r="G123" i="4"/>
  <c r="B124" i="4"/>
  <c r="F123" i="4"/>
  <c r="E123" i="4"/>
  <c r="D123" i="4"/>
  <c r="C123" i="4"/>
  <c r="B125" i="4" l="1"/>
  <c r="G124" i="4"/>
  <c r="F124" i="4"/>
  <c r="D124" i="4"/>
  <c r="C124" i="4"/>
  <c r="A124" i="4"/>
  <c r="E124" i="4"/>
  <c r="D125" i="4" l="1"/>
  <c r="C125" i="4"/>
  <c r="A125" i="4"/>
  <c r="B126" i="4"/>
  <c r="G125" i="4"/>
  <c r="F125" i="4"/>
  <c r="E125" i="4"/>
  <c r="B127" i="4" l="1"/>
  <c r="F126" i="4"/>
  <c r="E126" i="4"/>
  <c r="D126" i="4"/>
  <c r="C126" i="4"/>
  <c r="A126" i="4"/>
  <c r="G126" i="4"/>
  <c r="F127" i="4" l="1"/>
  <c r="E127" i="4"/>
  <c r="D127" i="4"/>
  <c r="C127" i="4"/>
  <c r="A127" i="4"/>
  <c r="B128" i="4"/>
  <c r="G127" i="4"/>
  <c r="G128" i="4" l="1"/>
  <c r="D128" i="4"/>
  <c r="F128" i="4"/>
  <c r="E128" i="4"/>
  <c r="C128" i="4"/>
  <c r="B129" i="4"/>
  <c r="A128" i="4"/>
  <c r="G129" i="4" l="1"/>
  <c r="F129" i="4"/>
  <c r="E129" i="4"/>
  <c r="D129" i="4"/>
  <c r="C129" i="4"/>
  <c r="A129" i="4"/>
  <c r="B130" i="4"/>
  <c r="A130" i="4" l="1"/>
  <c r="F130" i="4"/>
  <c r="B131" i="4"/>
  <c r="G130" i="4"/>
  <c r="E130" i="4"/>
  <c r="D130" i="4"/>
  <c r="C130" i="4"/>
  <c r="B132" i="4" l="1"/>
  <c r="G131" i="4"/>
  <c r="F131" i="4"/>
  <c r="E131" i="4"/>
  <c r="C131" i="4"/>
  <c r="A131" i="4"/>
  <c r="D131" i="4"/>
  <c r="C132" i="4" l="1"/>
  <c r="A132" i="4"/>
  <c r="B133" i="4"/>
  <c r="G132" i="4"/>
  <c r="F132" i="4"/>
  <c r="D132" i="4"/>
  <c r="E132" i="4"/>
  <c r="B134" i="4" l="1"/>
  <c r="G133" i="4"/>
  <c r="E133" i="4"/>
  <c r="D133" i="4"/>
  <c r="A133" i="4"/>
  <c r="C133" i="4"/>
  <c r="F133" i="4"/>
  <c r="E134" i="4" l="1"/>
  <c r="D134" i="4"/>
  <c r="C134" i="4"/>
  <c r="A134" i="4"/>
  <c r="B135" i="4"/>
  <c r="G134" i="4"/>
  <c r="F134" i="4"/>
  <c r="B136" i="4" l="1"/>
  <c r="G135" i="4"/>
  <c r="C135" i="4"/>
  <c r="F135" i="4"/>
  <c r="E135" i="4"/>
  <c r="D135" i="4"/>
  <c r="A135" i="4"/>
  <c r="G136" i="4" l="1"/>
  <c r="F136" i="4"/>
  <c r="E136" i="4"/>
  <c r="D136" i="4"/>
  <c r="C136" i="4"/>
  <c r="B137" i="4"/>
  <c r="A136" i="4"/>
  <c r="B138" i="4" l="1"/>
  <c r="G137" i="4"/>
  <c r="F137" i="4"/>
  <c r="E137" i="4"/>
  <c r="D137" i="4"/>
  <c r="C137" i="4"/>
  <c r="A137" i="4"/>
  <c r="B139" i="4" l="1"/>
  <c r="G138" i="4"/>
  <c r="F138" i="4"/>
  <c r="E138" i="4"/>
  <c r="D138" i="4"/>
  <c r="A138" i="4"/>
  <c r="C138" i="4"/>
  <c r="A139" i="4" l="1"/>
  <c r="G139" i="4"/>
  <c r="B140" i="4"/>
  <c r="F139" i="4"/>
  <c r="E139" i="4"/>
  <c r="D139" i="4"/>
  <c r="C139" i="4"/>
  <c r="B141" i="4" l="1"/>
  <c r="G140" i="4"/>
  <c r="F140" i="4"/>
  <c r="D140" i="4"/>
  <c r="C140" i="4"/>
  <c r="A140" i="4"/>
  <c r="E140" i="4"/>
  <c r="D141" i="4" l="1"/>
  <c r="C141" i="4"/>
  <c r="A141" i="4"/>
  <c r="B142" i="4"/>
  <c r="G141" i="4"/>
  <c r="F141" i="4"/>
  <c r="E141" i="4"/>
  <c r="B143" i="4" l="1"/>
  <c r="G142" i="4"/>
  <c r="F142" i="4"/>
  <c r="E142" i="4"/>
  <c r="D142" i="4"/>
  <c r="C142" i="4"/>
  <c r="A142" i="4"/>
  <c r="G143" i="4" l="1"/>
  <c r="F143" i="4"/>
  <c r="E143" i="4"/>
  <c r="D143" i="4"/>
  <c r="C143" i="4"/>
  <c r="A143" i="4"/>
</calcChain>
</file>

<file path=xl/sharedStrings.xml><?xml version="1.0" encoding="utf-8"?>
<sst xmlns="http://schemas.openxmlformats.org/spreadsheetml/2006/main" count="95" uniqueCount="69">
  <si>
    <t>Lisa 3</t>
  </si>
  <si>
    <t>Üürnik</t>
  </si>
  <si>
    <t>Üüripinna aadress</t>
  </si>
  <si>
    <t>Mäealuse tn 2/3, Tallinn</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</si>
  <si>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</si>
  <si>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</si>
  <si>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</si>
  <si>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</si>
  <si>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</si>
  <si>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</si>
  <si>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</si>
  <si>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</si>
  <si>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Netoüür</t>
  </si>
  <si>
    <t>Kinnisvara haldamine (haldusteenus)</t>
  </si>
  <si>
    <t>Tehnohooldus</t>
  </si>
  <si>
    <t>Väliheakord + hoone üldkasutatavate ruumide koristus ja puhastamine</t>
  </si>
  <si>
    <t>Remonttööd</t>
  </si>
  <si>
    <t>Omanikukohustused</t>
  </si>
  <si>
    <t>Väliperimeetri (välisuksed) valve töövälisel ajal</t>
  </si>
  <si>
    <t>RKASi järelevalveteenus</t>
  </si>
  <si>
    <t>ÜÜR KOKKU</t>
  </si>
  <si>
    <t>Kõrvalteenused ja kõrvalteenuste tasud</t>
  </si>
  <si>
    <t>Teenuse hinna muutus</t>
  </si>
  <si>
    <t>Kõrvalteenuste eest tasumine tegelike kulude alusel, esitatud kulude prognoos</t>
  </si>
  <si>
    <t>Tarbimisteenused</t>
  </si>
  <si>
    <t>Elektrienergia</t>
  </si>
  <si>
    <t>Teenuse hinna, tarbimise muutus</t>
  </si>
  <si>
    <t>Küte (soojusenergia)</t>
  </si>
  <si>
    <t>Vesi ja kanalisatsioon</t>
  </si>
  <si>
    <t>Tugiteenused (710)</t>
  </si>
  <si>
    <t>Ainukasutuses üüripinna valveteenus</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</si>
  <si>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</si>
  <si>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</si>
  <si>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</si>
  <si>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</si>
  <si>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</si>
  <si>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</si>
  <si>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</si>
  <si>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</si>
  <si>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</si>
  <si>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</si>
  <si>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Heakord (310, 320, 332-335, 339, 360)</t>
  </si>
  <si>
    <t>Heakord (322, 331, 332, 334, 335, 339, 340, 350)</t>
  </si>
  <si>
    <t>Ei indekseerita</t>
  </si>
  <si>
    <t>12 kuud</t>
  </si>
  <si>
    <t>Sisaldub netoüüris</t>
  </si>
  <si>
    <t>Üür ja kõrvalteenuste tasu 01.01.2026 - 31.12.2026</t>
  </si>
  <si>
    <t>Majandus- ja Kommunikatsiooniministeerium</t>
  </si>
  <si>
    <t>Maksete algus</t>
  </si>
  <si>
    <t>Maksete arv</t>
  </si>
  <si>
    <t>kuud</t>
  </si>
  <si>
    <t>Kapitali algväärtus</t>
  </si>
  <si>
    <t>EUR (km-ta)</t>
  </si>
  <si>
    <t>Kapitali lõppväärtus</t>
  </si>
  <si>
    <t>Üürniku osakaal</t>
  </si>
  <si>
    <t>Kapitali tulumäär 2021 II pa</t>
  </si>
  <si>
    <t>Kuupäev</t>
  </si>
  <si>
    <t>Jrk nr</t>
  </si>
  <si>
    <t>Algjääk</t>
  </si>
  <si>
    <t>Intress</t>
  </si>
  <si>
    <t>Põhiosa</t>
  </si>
  <si>
    <t>Kap.komponent</t>
  </si>
  <si>
    <t>Lõppjääk</t>
  </si>
  <si>
    <t>Kapitali tulumäär 2025 II pa</t>
  </si>
  <si>
    <t>Kapitalikomponendi annuiteetmaksegraafik - Mäealuse tn 2/3, Tallinn</t>
  </si>
  <si>
    <t>Kapitalikomponent (KPJ-4/2021-91 tavasisustus, Tartu mnt 85)</t>
  </si>
  <si>
    <t>Kapitalikomponent (lisa 6.1)</t>
  </si>
  <si>
    <t>Indekseerimine* alates 01.01.2027.a, 31.dets THI, max 3% aastas</t>
  </si>
  <si>
    <t xml:space="preserve"> üürilepingule nr KPJ-4/2025-139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</si>
</sst>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0.00000"/>
    <numFmt numFmtId="167" formatCode="0.000"/>
    <numFmt numFmtId="168" formatCode="#,##0.00&quot; &quot;;[Red]&quot;-&quot;#,##0.00&quot; &quot;"/>
    <numFmt numFmtId="169" formatCode="d&quot;.&quot;mm&quot;.&quot;yyyy"/>
    <numFmt numFmtId="170" formatCode="0.0%"/>
    <numFmt numFmtId="171" formatCode="0.000%"/>
    <numFmt numFmtId="172" formatCode="#,##0.000"/>
  </numFmts>
  <fonts count="31" x14ac:knownFonts="1">
    <font>
      <sz val="11"/>
      <color theme="1"/>
      <name val="Calibri"/>
      <family val="2"/>
      <charset val="186"/>
      <scheme val="minor"/>
    </font>
    <font>
      <sz val="11"/>
      <color theme="1"/>
      <name val="Times New Roman"/>
      <family val="1"/>
    </font>
    <font>
      <b/>
      <sz val="11"/>
      <color theme="1"/>
      <name val="Times New Roman"/>
      <family val="1"/>
      <charset val="186"/>
    </font>
    <font>
      <b/>
      <sz val="14"/>
      <color theme="1"/>
      <name val="Times New Roman"/>
      <family val="1"/>
      <charset val="186"/>
    </font>
    <font>
      <b/>
      <sz val="11"/>
      <name val="Times New Roman"/>
      <family val="1"/>
    </font>
    <font>
      <b/>
      <sz val="11"/>
      <color theme="1"/>
      <name val="Times New Roman"/>
      <family val="1"/>
    </font>
    <font>
      <b/>
      <vertAlign val="superscript"/>
      <sz val="11"/>
      <color indexed="8"/>
      <name val="Times New Roman"/>
      <family val="1"/>
    </font>
    <font>
      <b/>
      <sz val="11"/>
      <color rgb="FFFF0000"/>
      <name val="Times New Roman"/>
      <family val="1"/>
    </font>
    <font>
      <b/>
      <sz val="11"/>
      <color theme="0" tint="-0.499984740745262"/>
      <name val="Times New Roman"/>
      <family val="1"/>
    </font>
    <font>
      <sz val="12"/>
      <color theme="1"/>
      <name val="Times New Roman"/>
      <family val="1"/>
    </font>
    <font>
      <i/>
      <sz val="10"/>
      <color theme="1"/>
      <name val="Times New Roman"/>
      <family val="1"/>
      <charset val="186"/>
    </font>
    <font>
      <i/>
      <sz val="11"/>
      <color theme="1"/>
      <name val="Times New Roman"/>
      <family val="1"/>
    </font>
    <font>
      <sz val="11"/>
      <name val="Times New Roman"/>
      <family val="1"/>
    </font>
    <font>
      <sz val="11"/>
      <color rgb="FF000000"/>
      <name val="Calibri"/>
      <family val="2"/>
    </font>
    <font>
      <sz val="11"/>
      <color theme="1"/>
      <name val="Times New Roman"/>
      <family val="1"/>
      <charset val="186"/>
    </font>
    <font>
      <sz val="11"/>
      <color theme="1" tint="0.499984740745262"/>
      <name val="Times New Roman"/>
      <family val="1"/>
    </font>
    <font>
      <sz val="11"/>
      <color theme="1"/>
      <name val="Calibri"/>
      <family val="2"/>
      <charset val="186"/>
      <scheme val="minor"/>
    </font>
    <font>
      <b/>
      <sz val="11"/>
      <color theme="1"/>
      <name val="Calibri"/>
      <family val="2"/>
      <charset val="186"/>
      <scheme val="minor"/>
    </font>
    <font>
      <b/>
      <sz val="11"/>
      <color rgb="FF000000"/>
      <name val="Calibri"/>
      <family val="2"/>
    </font>
    <font>
      <sz val="11"/>
      <name val="Calibri"/>
      <family val="2"/>
    </font>
    <font>
      <b/>
      <sz val="14"/>
      <name val="Calibri"/>
      <family val="2"/>
    </font>
    <font>
      <b/>
      <sz val="16"/>
      <color rgb="FF000000"/>
      <name val="Calibri"/>
      <family val="2"/>
    </font>
    <font>
      <sz val="11"/>
      <name val="Calibri"/>
      <family val="2"/>
      <scheme val="minor"/>
    </font>
    <font>
      <sz val="11"/>
      <color rgb="FF1F497D"/>
      <name val="Calibri"/>
      <family val="2"/>
    </font>
    <font>
      <b/>
      <i/>
      <sz val="11"/>
      <color rgb="FF000000"/>
      <name val="Calibri"/>
      <family val="2"/>
    </font>
    <font>
      <i/>
      <sz val="9"/>
      <color theme="1" tint="0.499984740745262"/>
      <name val="Calibri"/>
      <family val="2"/>
    </font>
    <font>
      <sz val="11"/>
      <color theme="1" tint="0.499984740745262"/>
      <name val="Calibri"/>
      <family val="2"/>
    </font>
    <font>
      <i/>
      <sz val="9"/>
      <color rgb="FF000000"/>
      <name val="Calibri"/>
      <family val="2"/>
    </font>
    <font>
      <i/>
      <sz val="9"/>
      <name val="Calibri"/>
      <family val="2"/>
    </font>
    <font>
      <b/>
      <sz val="14"/>
      <color rgb="FF000000"/>
      <name val="Calibri"/>
      <family val="2"/>
    </font>
    <font>
      <sz val="11"/>
      <color rgb="FFFF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medium">
        <color rgb="FF000000"/>
      </bottom>
      <diagonal/>
    </border>
  </borders>
  <cellStyleXfs count="5">
    <xf numFmtId="0" fontId="0" fillId="0" borderId="0"/>
    <xf numFmtId="0" fontId="13" fillId="0" borderId="0"/>
    <xf numFmtId="0" fontId="13" fillId="0" borderId="0"/>
    <xf numFmtId="9" fontId="16" fillId="0" borderId="0" applyFont="0" applyFill="0" applyBorder="0" applyAlignment="0" applyProtection="0"/>
    <xf numFmtId="9" fontId="16" fillId="0" borderId="0"/>
  </cellStyleXfs>
  <cellXfs count="190">
    <xf numFmtId="0" fontId="0" fillId="0" borderId="0" xfId="0"/>
    <xf numFmtId="0" fontId="1" fillId="0" borderId="0" xfId="0" applyFont="1"/>
    <xf numFmtId="0" fontId="2" fillId="0" borderId="0" xfId="0" applyFont="1" applyAlignment="1">
      <alignment horizontal="right"/>
    </xf>
    <xf numFmtId="0" fontId="1" fillId="0" borderId="0" xfId="0" applyFont="1" applyAlignment="1">
      <alignment horizontal="right"/>
    </xf>
    <xf numFmtId="0" fontId="4" fillId="0" borderId="1" xfId="0" applyFont="1" applyBorder="1"/>
    <xf numFmtId="0" fontId="5" fillId="0" borderId="0" xfId="0" applyFont="1"/>
    <xf numFmtId="0" fontId="5" fillId="2" borderId="2" xfId="0" applyFont="1" applyFill="1" applyBorder="1" applyAlignment="1">
      <alignment horizontal="left"/>
    </xf>
    <xf numFmtId="0" fontId="5" fillId="2" borderId="3" xfId="0" applyFont="1" applyFill="1" applyBorder="1"/>
    <xf numFmtId="0" fontId="5" fillId="2" borderId="4" xfId="0" applyFont="1" applyFill="1" applyBorder="1" applyAlignment="1">
      <alignment horizontal="center"/>
    </xf>
    <xf numFmtId="0" fontId="5" fillId="2" borderId="5" xfId="0" applyFont="1" applyFill="1" applyBorder="1" applyAlignment="1">
      <alignment horizontal="center"/>
    </xf>
    <xf numFmtId="0" fontId="1" fillId="0" borderId="7" xfId="0" applyFont="1" applyBorder="1" applyAlignment="1">
      <alignment horizontal="center"/>
    </xf>
    <xf numFmtId="0" fontId="1" fillId="0" borderId="8" xfId="0" applyFont="1" applyBorder="1"/>
    <xf numFmtId="0" fontId="1" fillId="0" borderId="10" xfId="0" applyFont="1" applyBorder="1" applyAlignment="1">
      <alignment horizontal="center"/>
    </xf>
    <xf numFmtId="0" fontId="1" fillId="0" borderId="14" xfId="0" applyFont="1" applyBorder="1"/>
    <xf numFmtId="0" fontId="1" fillId="0" borderId="15" xfId="0" applyFont="1" applyBorder="1"/>
    <xf numFmtId="0" fontId="1" fillId="0" borderId="1" xfId="0" applyFont="1" applyBorder="1"/>
    <xf numFmtId="0" fontId="5" fillId="2" borderId="7" xfId="0" applyFont="1" applyFill="1" applyBorder="1" applyAlignment="1">
      <alignment horizontal="center"/>
    </xf>
    <xf numFmtId="0" fontId="5" fillId="3" borderId="18" xfId="0" applyFont="1" applyFill="1" applyBorder="1" applyAlignment="1">
      <alignment horizontal="center"/>
    </xf>
    <xf numFmtId="4" fontId="7" fillId="3" borderId="18" xfId="0" applyNumberFormat="1" applyFont="1" applyFill="1" applyBorder="1" applyAlignment="1">
      <alignment horizontal="right"/>
    </xf>
    <xf numFmtId="0" fontId="5" fillId="2" borderId="7" xfId="0" applyFont="1" applyFill="1" applyBorder="1" applyAlignment="1">
      <alignment horizontal="left"/>
    </xf>
    <xf numFmtId="4" fontId="5" fillId="2" borderId="10" xfId="0" applyNumberFormat="1" applyFont="1" applyFill="1" applyBorder="1" applyAlignment="1">
      <alignment horizontal="center"/>
    </xf>
    <xf numFmtId="0" fontId="5" fillId="4" borderId="23" xfId="0" applyFont="1" applyFill="1" applyBorder="1" applyAlignment="1">
      <alignment horizontal="left"/>
    </xf>
    <xf numFmtId="0" fontId="5" fillId="4" borderId="24" xfId="0" applyFont="1" applyFill="1" applyBorder="1"/>
    <xf numFmtId="4" fontId="8" fillId="4" borderId="23" xfId="0" applyNumberFormat="1" applyFont="1" applyFill="1" applyBorder="1" applyAlignment="1">
      <alignment horizontal="right"/>
    </xf>
    <xf numFmtId="4" fontId="8" fillId="4" borderId="25" xfId="0" applyNumberFormat="1" applyFont="1" applyFill="1" applyBorder="1" applyAlignment="1">
      <alignment horizontal="right"/>
    </xf>
    <xf numFmtId="0" fontId="5" fillId="0" borderId="0" xfId="0" applyFont="1" applyAlignment="1">
      <alignment horizontal="left"/>
    </xf>
    <xf numFmtId="4" fontId="5" fillId="0" borderId="18" xfId="0" applyNumberFormat="1" applyFont="1" applyBorder="1" applyAlignment="1">
      <alignment horizontal="right"/>
    </xf>
    <xf numFmtId="4" fontId="5" fillId="0" borderId="19" xfId="0" applyNumberFormat="1" applyFont="1" applyBorder="1" applyAlignment="1">
      <alignment horizontal="right"/>
    </xf>
    <xf numFmtId="4" fontId="5" fillId="0" borderId="0" xfId="0" applyNumberFormat="1" applyFont="1" applyAlignment="1">
      <alignment horizontal="right"/>
    </xf>
    <xf numFmtId="0" fontId="5" fillId="0" borderId="0" xfId="0" applyFont="1" applyAlignment="1">
      <alignment horizontal="left" wrapText="1"/>
    </xf>
    <xf numFmtId="9" fontId="4" fillId="0" borderId="0" xfId="0" applyNumberFormat="1" applyFont="1" applyAlignment="1">
      <alignment horizontal="left"/>
    </xf>
    <xf numFmtId="4" fontId="5" fillId="0" borderId="18" xfId="0" applyNumberFormat="1" applyFont="1" applyBorder="1"/>
    <xf numFmtId="3" fontId="5" fillId="0" borderId="0" xfId="0" applyNumberFormat="1" applyFont="1" applyAlignment="1">
      <alignment horizontal="right"/>
    </xf>
    <xf numFmtId="4" fontId="5" fillId="0" borderId="0" xfId="0" applyNumberFormat="1" applyFont="1" applyAlignment="1">
      <alignment horizontal="left"/>
    </xf>
    <xf numFmtId="4" fontId="4" fillId="0" borderId="28" xfId="0" applyNumberFormat="1" applyFont="1" applyBorder="1"/>
    <xf numFmtId="3" fontId="4" fillId="0" borderId="0" xfId="0" applyNumberFormat="1" applyFont="1"/>
    <xf numFmtId="4" fontId="4" fillId="0" borderId="0" xfId="0" applyNumberFormat="1" applyFont="1"/>
    <xf numFmtId="0" fontId="9" fillId="0" borderId="0" xfId="0" applyFont="1" applyAlignment="1">
      <alignment horizontal="left" wrapText="1"/>
    </xf>
    <xf numFmtId="0" fontId="9" fillId="0" borderId="0" xfId="0" applyFont="1"/>
    <xf numFmtId="0" fontId="11" fillId="0" borderId="0" xfId="0" applyFont="1"/>
    <xf numFmtId="4" fontId="4" fillId="2" borderId="29" xfId="0" applyNumberFormat="1" applyFont="1" applyFill="1" applyBorder="1" applyAlignment="1">
      <alignment horizontal="right"/>
    </xf>
    <xf numFmtId="0" fontId="5" fillId="0" borderId="8" xfId="0" applyFont="1" applyBorder="1" applyAlignment="1">
      <alignment horizontal="right"/>
    </xf>
    <xf numFmtId="0" fontId="5" fillId="0" borderId="31" xfId="0" applyFont="1" applyBorder="1"/>
    <xf numFmtId="2" fontId="5" fillId="2" borderId="30" xfId="0" applyNumberFormat="1" applyFont="1" applyFill="1" applyBorder="1" applyAlignment="1">
      <alignment horizontal="right"/>
    </xf>
    <xf numFmtId="2" fontId="5" fillId="3" borderId="13" xfId="0" applyNumberFormat="1" applyFont="1" applyFill="1" applyBorder="1" applyAlignment="1">
      <alignment horizontal="right"/>
    </xf>
    <xf numFmtId="2" fontId="5" fillId="2" borderId="20" xfId="0" applyNumberFormat="1" applyFont="1" applyFill="1" applyBorder="1" applyAlignment="1">
      <alignment horizontal="center"/>
    </xf>
    <xf numFmtId="2" fontId="1" fillId="0" borderId="11" xfId="0" applyNumberFormat="1" applyFont="1" applyBorder="1"/>
    <xf numFmtId="164" fontId="2" fillId="0" borderId="1" xfId="0" applyNumberFormat="1" applyFont="1" applyBorder="1"/>
    <xf numFmtId="165" fontId="2" fillId="0" borderId="1" xfId="0" applyNumberFormat="1" applyFont="1" applyBorder="1"/>
    <xf numFmtId="2" fontId="1" fillId="0" borderId="0" xfId="0" applyNumberFormat="1" applyFont="1"/>
    <xf numFmtId="0" fontId="12" fillId="0" borderId="1" xfId="0" applyFont="1" applyBorder="1"/>
    <xf numFmtId="0" fontId="12" fillId="0" borderId="8" xfId="0" applyFont="1" applyBorder="1"/>
    <xf numFmtId="0" fontId="4" fillId="2" borderId="9" xfId="0" applyFont="1" applyFill="1" applyBorder="1"/>
    <xf numFmtId="0" fontId="4" fillId="3" borderId="0" xfId="0" applyFont="1" applyFill="1"/>
    <xf numFmtId="166" fontId="1" fillId="0" borderId="0" xfId="0" applyNumberFormat="1" applyFont="1"/>
    <xf numFmtId="0" fontId="3" fillId="0" borderId="0" xfId="0" applyFont="1" applyAlignment="1">
      <alignment wrapText="1"/>
    </xf>
    <xf numFmtId="0" fontId="10" fillId="0" borderId="0" xfId="0" applyFont="1" applyAlignment="1">
      <alignment wrapText="1"/>
    </xf>
    <xf numFmtId="2" fontId="15" fillId="0" borderId="10" xfId="0" applyNumberFormat="1" applyFont="1" applyBorder="1"/>
    <xf numFmtId="2" fontId="15" fillId="0" borderId="31" xfId="0" applyNumberFormat="1" applyFont="1" applyBorder="1"/>
    <xf numFmtId="4" fontId="1" fillId="0" borderId="12" xfId="0" applyNumberFormat="1" applyFont="1" applyBorder="1" applyAlignment="1">
      <alignment horizontal="center" vertical="center" wrapText="1"/>
    </xf>
    <xf numFmtId="4" fontId="1" fillId="0" borderId="20" xfId="0" applyNumberFormat="1" applyFont="1" applyBorder="1" applyAlignment="1">
      <alignment horizontal="center" vertical="center" wrapText="1"/>
    </xf>
    <xf numFmtId="2" fontId="14" fillId="3" borderId="17" xfId="0" applyNumberFormat="1" applyFont="1" applyFill="1" applyBorder="1" applyAlignment="1">
      <alignment horizontal="right"/>
    </xf>
    <xf numFmtId="0" fontId="5" fillId="2" borderId="4" xfId="0" applyFont="1" applyFill="1" applyBorder="1" applyAlignment="1">
      <alignment horizontal="center" wrapText="1"/>
    </xf>
    <xf numFmtId="0" fontId="5" fillId="2" borderId="6" xfId="0" applyFont="1" applyFill="1" applyBorder="1" applyAlignment="1">
      <alignment horizontal="center"/>
    </xf>
    <xf numFmtId="0" fontId="1" fillId="0" borderId="13" xfId="0" applyFont="1" applyBorder="1" applyAlignment="1">
      <alignment horizontal="center" wrapText="1"/>
    </xf>
    <xf numFmtId="4" fontId="5" fillId="2" borderId="10" xfId="0" applyNumberFormat="1" applyFont="1" applyFill="1" applyBorder="1" applyAlignment="1">
      <alignment horizontal="right"/>
    </xf>
    <xf numFmtId="0" fontId="1" fillId="2" borderId="13" xfId="0" applyFont="1" applyFill="1" applyBorder="1"/>
    <xf numFmtId="4" fontId="5" fillId="3" borderId="10" xfId="0" applyNumberFormat="1" applyFont="1" applyFill="1" applyBorder="1" applyAlignment="1">
      <alignment horizontal="right"/>
    </xf>
    <xf numFmtId="0" fontId="1" fillId="3" borderId="19" xfId="0" applyFont="1" applyFill="1" applyBorder="1"/>
    <xf numFmtId="0" fontId="5" fillId="2" borderId="17" xfId="0" applyFont="1" applyFill="1" applyBorder="1" applyAlignment="1">
      <alignment horizontal="center" wrapText="1"/>
    </xf>
    <xf numFmtId="0" fontId="5" fillId="2" borderId="13" xfId="0" applyFont="1" applyFill="1" applyBorder="1" applyAlignment="1">
      <alignment horizontal="center"/>
    </xf>
    <xf numFmtId="4" fontId="1" fillId="0" borderId="10" xfId="0" applyNumberFormat="1" applyFont="1" applyBorder="1" applyAlignment="1">
      <alignment vertical="center" wrapText="1"/>
    </xf>
    <xf numFmtId="4" fontId="1" fillId="0" borderId="10" xfId="0" applyNumberFormat="1" applyFont="1" applyBorder="1" applyAlignment="1">
      <alignment horizontal="center" vertical="center" wrapText="1"/>
    </xf>
    <xf numFmtId="4" fontId="5" fillId="4" borderId="26" xfId="0" applyNumberFormat="1" applyFont="1" applyFill="1" applyBorder="1" applyAlignment="1">
      <alignment horizontal="right"/>
    </xf>
    <xf numFmtId="0" fontId="1" fillId="4" borderId="25" xfId="0" applyFont="1" applyFill="1" applyBorder="1"/>
    <xf numFmtId="167" fontId="1" fillId="0" borderId="0" xfId="0" applyNumberFormat="1" applyFont="1"/>
    <xf numFmtId="2" fontId="1" fillId="0" borderId="20" xfId="0" applyNumberFormat="1" applyFont="1" applyBorder="1"/>
    <xf numFmtId="0" fontId="1" fillId="3" borderId="10" xfId="0" applyFont="1" applyFill="1" applyBorder="1" applyAlignment="1">
      <alignment horizontal="center"/>
    </xf>
    <xf numFmtId="0" fontId="12" fillId="3" borderId="1" xfId="0" applyFont="1" applyFill="1" applyBorder="1"/>
    <xf numFmtId="0" fontId="12" fillId="3" borderId="8" xfId="0" applyFont="1" applyFill="1" applyBorder="1"/>
    <xf numFmtId="2" fontId="1" fillId="3" borderId="11" xfId="0" applyNumberFormat="1" applyFont="1" applyFill="1" applyBorder="1"/>
    <xf numFmtId="4" fontId="5" fillId="0" borderId="27" xfId="0" applyNumberFormat="1" applyFont="1" applyBorder="1" applyAlignment="1">
      <alignment horizontal="right"/>
    </xf>
    <xf numFmtId="0" fontId="13" fillId="3" borderId="0" xfId="1" applyFill="1"/>
    <xf numFmtId="4" fontId="18" fillId="5" borderId="0" xfId="1" applyNumberFormat="1" applyFont="1" applyFill="1" applyAlignment="1">
      <alignment horizontal="right"/>
    </xf>
    <xf numFmtId="0" fontId="0" fillId="3" borderId="0" xfId="0" applyFill="1"/>
    <xf numFmtId="0" fontId="19" fillId="5" borderId="0" xfId="1" applyFont="1" applyFill="1"/>
    <xf numFmtId="4" fontId="19" fillId="5" borderId="0" xfId="1" applyNumberFormat="1" applyFont="1" applyFill="1" applyAlignment="1">
      <alignment horizontal="right"/>
    </xf>
    <xf numFmtId="0" fontId="19" fillId="3" borderId="0" xfId="1" applyFont="1" applyFill="1"/>
    <xf numFmtId="0" fontId="20" fillId="5" borderId="0" xfId="1" applyFont="1" applyFill="1"/>
    <xf numFmtId="4" fontId="20" fillId="5" borderId="0" xfId="1" applyNumberFormat="1" applyFont="1" applyFill="1"/>
    <xf numFmtId="4" fontId="21" fillId="5" borderId="0" xfId="1" applyNumberFormat="1" applyFont="1" applyFill="1"/>
    <xf numFmtId="4" fontId="0" fillId="3" borderId="0" xfId="0" applyNumberFormat="1" applyFill="1"/>
    <xf numFmtId="2" fontId="0" fillId="3" borderId="0" xfId="0" applyNumberFormat="1" applyFill="1"/>
    <xf numFmtId="4" fontId="19" fillId="5" borderId="0" xfId="1" applyNumberFormat="1" applyFont="1" applyFill="1"/>
    <xf numFmtId="4" fontId="13" fillId="3" borderId="0" xfId="1" applyNumberFormat="1" applyFill="1"/>
    <xf numFmtId="168" fontId="0" fillId="3" borderId="0" xfId="0" applyNumberFormat="1" applyFill="1"/>
    <xf numFmtId="0" fontId="19" fillId="6" borderId="33" xfId="1" applyFont="1" applyFill="1" applyBorder="1"/>
    <xf numFmtId="0" fontId="19" fillId="5" borderId="34" xfId="1" applyFont="1" applyFill="1" applyBorder="1"/>
    <xf numFmtId="0" fontId="22" fillId="3" borderId="34" xfId="0" applyFont="1" applyFill="1" applyBorder="1"/>
    <xf numFmtId="169" fontId="19" fillId="6" borderId="34" xfId="1" applyNumberFormat="1" applyFont="1" applyFill="1" applyBorder="1"/>
    <xf numFmtId="0" fontId="19" fillId="6" borderId="35" xfId="1" applyFont="1" applyFill="1" applyBorder="1"/>
    <xf numFmtId="0" fontId="17" fillId="3" borderId="0" xfId="0" applyFont="1" applyFill="1" applyProtection="1">
      <protection hidden="1"/>
    </xf>
    <xf numFmtId="0" fontId="19" fillId="6" borderId="36" xfId="1" applyFont="1" applyFill="1" applyBorder="1"/>
    <xf numFmtId="0" fontId="22" fillId="3" borderId="0" xfId="0" applyFont="1" applyFill="1"/>
    <xf numFmtId="0" fontId="19" fillId="6" borderId="0" xfId="1" applyFont="1" applyFill="1"/>
    <xf numFmtId="0" fontId="19" fillId="6" borderId="37" xfId="1" applyFont="1" applyFill="1" applyBorder="1"/>
    <xf numFmtId="165" fontId="0" fillId="3" borderId="0" xfId="0" applyNumberFormat="1" applyFill="1" applyProtection="1">
      <protection hidden="1"/>
    </xf>
    <xf numFmtId="169" fontId="22" fillId="3" borderId="0" xfId="0" applyNumberFormat="1" applyFont="1" applyFill="1"/>
    <xf numFmtId="3" fontId="0" fillId="3" borderId="0" xfId="0" applyNumberFormat="1" applyFill="1"/>
    <xf numFmtId="3" fontId="19" fillId="6" borderId="0" xfId="1" applyNumberFormat="1" applyFont="1" applyFill="1"/>
    <xf numFmtId="10" fontId="19" fillId="6" borderId="0" xfId="3" applyNumberFormat="1" applyFont="1" applyFill="1"/>
    <xf numFmtId="165" fontId="17" fillId="3" borderId="0" xfId="0" applyNumberFormat="1" applyFont="1" applyFill="1" applyProtection="1">
      <protection hidden="1"/>
    </xf>
    <xf numFmtId="0" fontId="19" fillId="6" borderId="15" xfId="1" applyFont="1" applyFill="1" applyBorder="1"/>
    <xf numFmtId="0" fontId="19" fillId="5" borderId="32" xfId="1" applyFont="1" applyFill="1" applyBorder="1"/>
    <xf numFmtId="0" fontId="22" fillId="3" borderId="32" xfId="0" applyFont="1" applyFill="1" applyBorder="1"/>
    <xf numFmtId="170" fontId="19" fillId="6" borderId="32" xfId="1" applyNumberFormat="1" applyFont="1" applyFill="1" applyBorder="1"/>
    <xf numFmtId="0" fontId="19" fillId="6" borderId="38" xfId="1" applyFont="1" applyFill="1" applyBorder="1"/>
    <xf numFmtId="4" fontId="23" fillId="3" borderId="0" xfId="1" applyNumberFormat="1" applyFont="1" applyFill="1"/>
    <xf numFmtId="0" fontId="13" fillId="6" borderId="0" xfId="1" applyFill="1"/>
    <xf numFmtId="0" fontId="13" fillId="5" borderId="0" xfId="1" applyFill="1"/>
    <xf numFmtId="171" fontId="13" fillId="6" borderId="0" xfId="1" applyNumberFormat="1" applyFill="1"/>
    <xf numFmtId="0" fontId="24" fillId="5" borderId="39" xfId="1" applyFont="1" applyFill="1" applyBorder="1" applyAlignment="1">
      <alignment horizontal="right"/>
    </xf>
    <xf numFmtId="4" fontId="24" fillId="5" borderId="39" xfId="1" applyNumberFormat="1" applyFont="1" applyFill="1" applyBorder="1" applyAlignment="1">
      <alignment horizontal="right"/>
    </xf>
    <xf numFmtId="169" fontId="25" fillId="5" borderId="0" xfId="1" applyNumberFormat="1" applyFont="1" applyFill="1"/>
    <xf numFmtId="0" fontId="26" fillId="5" borderId="0" xfId="1" applyFont="1" applyFill="1"/>
    <xf numFmtId="4" fontId="26" fillId="5" borderId="0" xfId="1" applyNumberFormat="1" applyFont="1" applyFill="1"/>
    <xf numFmtId="168" fontId="26" fillId="5" borderId="0" xfId="1" applyNumberFormat="1" applyFont="1" applyFill="1"/>
    <xf numFmtId="169" fontId="27" fillId="5" borderId="0" xfId="1" applyNumberFormat="1" applyFont="1" applyFill="1"/>
    <xf numFmtId="4" fontId="13" fillId="5" borderId="0" xfId="1" applyNumberFormat="1" applyFill="1"/>
    <xf numFmtId="168" fontId="13" fillId="5" borderId="0" xfId="1" applyNumberFormat="1" applyFill="1"/>
    <xf numFmtId="169" fontId="28" fillId="5" borderId="0" xfId="1" applyNumberFormat="1" applyFont="1" applyFill="1"/>
    <xf numFmtId="168" fontId="19" fillId="5" borderId="0" xfId="1" applyNumberFormat="1" applyFont="1" applyFill="1"/>
    <xf numFmtId="2" fontId="18" fillId="5" borderId="0" xfId="1" applyNumberFormat="1" applyFont="1" applyFill="1" applyAlignment="1">
      <alignment horizontal="right"/>
    </xf>
    <xf numFmtId="2" fontId="19" fillId="5" borderId="0" xfId="1" applyNumberFormat="1" applyFont="1" applyFill="1" applyAlignment="1">
      <alignment horizontal="right"/>
    </xf>
    <xf numFmtId="0" fontId="29" fillId="5" borderId="0" xfId="1" applyFont="1" applyFill="1"/>
    <xf numFmtId="0" fontId="30" fillId="5" borderId="0" xfId="1" applyFont="1" applyFill="1"/>
    <xf numFmtId="2" fontId="21" fillId="5" borderId="0" xfId="1" applyNumberFormat="1" applyFont="1" applyFill="1"/>
    <xf numFmtId="2" fontId="13" fillId="3" borderId="0" xfId="1" applyNumberFormat="1" applyFill="1"/>
    <xf numFmtId="0" fontId="13" fillId="6" borderId="33" xfId="1" applyFill="1" applyBorder="1"/>
    <xf numFmtId="0" fontId="13" fillId="5" borderId="34" xfId="1" applyFill="1" applyBorder="1"/>
    <xf numFmtId="0" fontId="0" fillId="3" borderId="34" xfId="0" applyFill="1" applyBorder="1"/>
    <xf numFmtId="169" fontId="13" fillId="6" borderId="34" xfId="1" applyNumberFormat="1" applyFill="1" applyBorder="1"/>
    <xf numFmtId="0" fontId="13" fillId="6" borderId="35" xfId="1" applyFill="1" applyBorder="1"/>
    <xf numFmtId="0" fontId="13" fillId="6" borderId="36" xfId="1" applyFill="1" applyBorder="1"/>
    <xf numFmtId="0" fontId="13" fillId="6" borderId="37" xfId="1" applyFill="1" applyBorder="1"/>
    <xf numFmtId="0" fontId="0" fillId="3" borderId="0" xfId="0" applyFill="1" applyAlignment="1">
      <alignment horizontal="right"/>
    </xf>
    <xf numFmtId="169" fontId="0" fillId="3" borderId="0" xfId="0" applyNumberFormat="1" applyFill="1"/>
    <xf numFmtId="3" fontId="13" fillId="6" borderId="0" xfId="1" applyNumberFormat="1" applyFill="1"/>
    <xf numFmtId="10" fontId="13" fillId="6" borderId="0" xfId="4" applyNumberFormat="1" applyFont="1" applyFill="1"/>
    <xf numFmtId="0" fontId="13" fillId="6" borderId="15" xfId="1" applyFill="1" applyBorder="1"/>
    <xf numFmtId="0" fontId="13" fillId="5" borderId="32" xfId="1" applyFill="1" applyBorder="1"/>
    <xf numFmtId="0" fontId="0" fillId="3" borderId="32" xfId="0" applyFill="1" applyBorder="1"/>
    <xf numFmtId="170" fontId="13" fillId="6" borderId="32" xfId="1" applyNumberFormat="1" applyFill="1" applyBorder="1"/>
    <xf numFmtId="0" fontId="13" fillId="6" borderId="38" xfId="1" applyFill="1" applyBorder="1"/>
    <xf numFmtId="2" fontId="23" fillId="3" borderId="0" xfId="1" applyNumberFormat="1" applyFont="1" applyFill="1"/>
    <xf numFmtId="172" fontId="0" fillId="3" borderId="0" xfId="0" applyNumberFormat="1" applyFill="1" applyProtection="1">
      <protection hidden="1"/>
    </xf>
    <xf numFmtId="2" fontId="24" fillId="5" borderId="39" xfId="1" applyNumberFormat="1" applyFont="1" applyFill="1" applyBorder="1" applyAlignment="1">
      <alignment horizontal="right"/>
    </xf>
    <xf numFmtId="2" fontId="12" fillId="0" borderId="17" xfId="0" applyNumberFormat="1" applyFont="1" applyBorder="1" applyAlignment="1">
      <alignment horizontal="right"/>
    </xf>
    <xf numFmtId="2" fontId="12" fillId="0" borderId="20" xfId="0" applyNumberFormat="1" applyFont="1" applyBorder="1" applyAlignment="1">
      <alignment horizontal="right"/>
    </xf>
    <xf numFmtId="4" fontId="19" fillId="6" borderId="0" xfId="1" applyNumberFormat="1" applyFont="1" applyFill="1"/>
    <xf numFmtId="4" fontId="2" fillId="0" borderId="18" xfId="0" applyNumberFormat="1" applyFont="1" applyBorder="1"/>
    <xf numFmtId="0" fontId="3" fillId="0" borderId="0" xfId="0" applyFont="1" applyAlignment="1">
      <alignment horizontal="center" wrapText="1"/>
    </xf>
    <xf numFmtId="0" fontId="1" fillId="0" borderId="8" xfId="0" applyFont="1" applyBorder="1" applyAlignment="1">
      <alignment horizontal="left"/>
    </xf>
    <xf numFmtId="0" fontId="1" fillId="0" borderId="13" xfId="0" applyFont="1" applyBorder="1" applyAlignment="1">
      <alignment horizontal="left"/>
    </xf>
    <xf numFmtId="4" fontId="12" fillId="0" borderId="12" xfId="0" applyNumberFormat="1" applyFont="1" applyBorder="1" applyAlignment="1">
      <alignment horizontal="center" vertical="center" wrapText="1"/>
    </xf>
    <xf numFmtId="4" fontId="12" fillId="0" borderId="16" xfId="0" applyNumberFormat="1" applyFont="1" applyBorder="1" applyAlignment="1">
      <alignment horizontal="center" vertical="center" wrapText="1"/>
    </xf>
    <xf numFmtId="4" fontId="12" fillId="0" borderId="17" xfId="0" applyNumberFormat="1" applyFont="1" applyBorder="1" applyAlignment="1">
      <alignment horizontal="center" vertical="center" wrapText="1"/>
    </xf>
    <xf numFmtId="0" fontId="12" fillId="0" borderId="1" xfId="0" applyFont="1" applyBorder="1"/>
    <xf numFmtId="0" fontId="12" fillId="0" borderId="8" xfId="0" applyFont="1" applyBorder="1"/>
    <xf numFmtId="0" fontId="1" fillId="0" borderId="21" xfId="0" applyFont="1" applyBorder="1" applyAlignment="1">
      <alignment horizontal="center" vertical="center" wrapText="1"/>
    </xf>
    <xf numFmtId="0" fontId="1" fillId="0" borderId="2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7" xfId="0" applyFont="1" applyBorder="1" applyAlignment="1">
      <alignment horizontal="center" vertical="center" wrapText="1"/>
    </xf>
    <xf numFmtId="4" fontId="1" fillId="0" borderId="12" xfId="0" applyNumberFormat="1" applyFont="1" applyBorder="1" applyAlignment="1">
      <alignment horizontal="center" vertical="center" wrapText="1"/>
    </xf>
    <xf numFmtId="4" fontId="1" fillId="0" borderId="16" xfId="0" applyNumberFormat="1" applyFont="1" applyBorder="1" applyAlignment="1">
      <alignment horizontal="center" vertical="center" wrapText="1"/>
    </xf>
    <xf numFmtId="0" fontId="1" fillId="0" borderId="8" xfId="0" applyFont="1" applyBorder="1"/>
    <xf numFmtId="0" fontId="1" fillId="0" borderId="9" xfId="0" applyFont="1" applyBorder="1"/>
    <xf numFmtId="0" fontId="12" fillId="0" borderId="8" xfId="0" applyFont="1" applyBorder="1" applyAlignment="1">
      <alignment horizontal="left"/>
    </xf>
    <xf numFmtId="0" fontId="12" fillId="0" borderId="13" xfId="0" applyFont="1" applyBorder="1" applyAlignment="1">
      <alignment horizontal="left"/>
    </xf>
    <xf numFmtId="0" fontId="10" fillId="0" borderId="0" xfId="0" applyFont="1" applyAlignment="1">
      <alignment horizontal="left" wrapText="1"/>
    </xf>
    <xf numFmtId="4" fontId="1" fillId="0" borderId="21" xfId="0" applyNumberFormat="1" applyFont="1" applyBorder="1" applyAlignment="1">
      <alignment horizontal="center" vertical="center" wrapText="1"/>
    </xf>
    <xf numFmtId="4" fontId="1" fillId="0" borderId="22" xfId="0" applyNumberFormat="1" applyFont="1" applyBorder="1" applyAlignment="1">
      <alignment horizontal="center" vertical="center" wrapText="1"/>
    </xf>
    <xf numFmtId="4" fontId="1" fillId="0" borderId="20" xfId="0" applyNumberFormat="1" applyFont="1" applyBorder="1" applyAlignment="1">
      <alignment horizontal="center" vertical="center" wrapText="1"/>
    </xf>
    <xf numFmtId="0" fontId="5" fillId="0" borderId="0" xfId="0" applyFont="1" applyAlignment="1">
      <alignment horizontal="left" wrapText="1"/>
    </xf>
    <xf numFmtId="0" fontId="9" fillId="0" borderId="0" xfId="0" applyFont="1" applyAlignment="1">
      <alignment horizontal="left" wrapText="1"/>
    </xf>
    <xf numFmtId="0" fontId="12" fillId="0" borderId="9" xfId="0" applyFont="1" applyBorder="1"/>
    <xf numFmtId="0" fontId="5" fillId="0" borderId="21" xfId="0" applyFont="1" applyBorder="1" applyAlignment="1">
      <alignment horizontal="center"/>
    </xf>
    <xf numFmtId="0" fontId="5" fillId="0" borderId="22" xfId="0" applyFont="1" applyBorder="1" applyAlignment="1">
      <alignment horizontal="center"/>
    </xf>
    <xf numFmtId="0" fontId="5" fillId="0" borderId="20" xfId="0" applyFont="1" applyBorder="1" applyAlignment="1">
      <alignment horizontal="center"/>
    </xf>
    <xf numFmtId="4" fontId="13" fillId="6" borderId="0" xfId="1" applyNumberFormat="1" applyFill="1"/>
  </cellXfs>
  <cellStyles count="5">
    <cellStyle name="Normaallaad 4" xfId="1" xr:uid="{0993464C-5A91-480E-A88C-4C2EE9061334}"/>
    <cellStyle name="Normaallaad 4 2" xfId="2" xr:uid="{FD6B49E4-15B4-4572-B034-AEB9B46AF693}"/>
    <cellStyle name="Normal" xfId="0" builtinId="0"/>
    <cellStyle name="Percent" xfId="3" builtinId="5"/>
    <cellStyle name="Percent 2" xfId="4" xr:uid="{E032F7F2-CE7A-4CB4-8E2F-85FBEC0603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2ECFA-E8CE-4265-BA3F-EFD0A4AFF3AE}">
  <dimension ref="A1:K46"/>
  <sheetViews>
    <sheetView tabSelected="1" zoomScaleNormal="100" workbookViewId="0">
      <selection activeCell="D2" sqref="D2"/>
    </sheetView>
  </sheetViews>
  <sheetFormatPr defaultColWidth="9.109375" defaultRowHeight="13.8" x14ac:dyDescent="0.25"/>
  <cols>
    <col min="1" max="1" width="1.44140625" style="1" customWidth="1"/>
    <col min="2" max="2" width="7.6640625" style="1" customWidth="1"/>
    <col min="3" max="3" width="7.88671875" style="1" customWidth="1"/>
    <col min="4" max="4" width="59" style="1" customWidth="1"/>
    <col min="5" max="6" width="15.6640625" style="1" customWidth="1"/>
    <col min="7" max="7" width="23.44140625" style="1" customWidth="1"/>
    <col min="8" max="8" width="31.33203125" style="1" customWidth="1"/>
    <col min="9" max="9" width="32.6640625" style="1" customWidth="1"/>
    <col min="10" max="10" width="42.44140625" style="1" customWidth="1"/>
    <col min="11" max="16384" width="9.109375" style="1"/>
  </cols>
  <sheetData>
    <row r="1" spans="1:10" x14ac:dyDescent="0.25">
      <c r="H1" s="2" t="s">
        <v>0</v>
      </c>
    </row>
    <row r="2" spans="1:10" ht="15" customHeight="1" x14ac:dyDescent="0.25">
      <c r="H2" s="2" t="s">
        <v>68</v>
      </c>
    </row>
    <row r="3" spans="1:10" ht="15" customHeight="1" x14ac:dyDescent="0.25">
      <c r="H3" s="2"/>
    </row>
    <row r="4" spans="1:10" ht="18.75" customHeight="1" x14ac:dyDescent="0.3">
      <c r="A4" s="161" t="s">
        <v>46</v>
      </c>
      <c r="B4" s="161"/>
      <c r="C4" s="161"/>
      <c r="D4" s="161"/>
      <c r="E4" s="161"/>
      <c r="F4" s="161"/>
      <c r="G4" s="161"/>
      <c r="H4" s="161"/>
      <c r="I4" s="55"/>
      <c r="J4" s="55"/>
    </row>
    <row r="5" spans="1:10" ht="16.5" customHeight="1" x14ac:dyDescent="0.25"/>
    <row r="6" spans="1:10" x14ac:dyDescent="0.25">
      <c r="C6" s="3" t="s">
        <v>1</v>
      </c>
      <c r="D6" s="4" t="s">
        <v>47</v>
      </c>
      <c r="G6" s="49"/>
    </row>
    <row r="7" spans="1:10" x14ac:dyDescent="0.25">
      <c r="C7" s="3" t="s">
        <v>2</v>
      </c>
      <c r="D7" s="4" t="s">
        <v>3</v>
      </c>
      <c r="G7" s="49"/>
    </row>
    <row r="9" spans="1:10" ht="16.8" x14ac:dyDescent="0.25">
      <c r="D9" s="41" t="s">
        <v>4</v>
      </c>
      <c r="E9" s="47">
        <v>100.5</v>
      </c>
      <c r="F9" s="42" t="s">
        <v>5</v>
      </c>
      <c r="G9" s="5"/>
    </row>
    <row r="10" spans="1:10" ht="16.95" customHeight="1" x14ac:dyDescent="0.25">
      <c r="D10" s="41" t="s">
        <v>6</v>
      </c>
      <c r="E10" s="48">
        <v>15167</v>
      </c>
      <c r="F10" s="42" t="s">
        <v>5</v>
      </c>
      <c r="G10" s="5"/>
    </row>
    <row r="11" spans="1:10" ht="14.4" thickBot="1" x14ac:dyDescent="0.3">
      <c r="D11" s="5"/>
    </row>
    <row r="12" spans="1:10" ht="16.8" x14ac:dyDescent="0.25">
      <c r="B12" s="6" t="s">
        <v>7</v>
      </c>
      <c r="C12" s="7"/>
      <c r="D12" s="7"/>
      <c r="E12" s="8" t="s">
        <v>8</v>
      </c>
      <c r="F12" s="9" t="s">
        <v>9</v>
      </c>
      <c r="G12" s="62" t="s">
        <v>10</v>
      </c>
      <c r="H12" s="63" t="s">
        <v>11</v>
      </c>
    </row>
    <row r="13" spans="1:10" x14ac:dyDescent="0.25">
      <c r="B13" s="10"/>
      <c r="C13" s="162" t="s">
        <v>65</v>
      </c>
      <c r="D13" s="163"/>
      <c r="E13" s="157">
        <f>F13/$E$9</f>
        <v>2.4183183233227474</v>
      </c>
      <c r="F13" s="158">
        <f>'Annuiteetgraafik TS'!F15</f>
        <v>243.04099149393613</v>
      </c>
      <c r="G13" s="171" t="s">
        <v>43</v>
      </c>
      <c r="H13" s="186"/>
    </row>
    <row r="14" spans="1:10" x14ac:dyDescent="0.25">
      <c r="B14" s="10"/>
      <c r="C14" s="162" t="s">
        <v>66</v>
      </c>
      <c r="D14" s="163"/>
      <c r="E14" s="157">
        <f>F14/$E$9</f>
        <v>2.0037157132098198</v>
      </c>
      <c r="F14" s="158">
        <f>'Annuiteetgraafik_PP (lisa 6.1)'!F15</f>
        <v>201.3734291775869</v>
      </c>
      <c r="G14" s="172"/>
      <c r="H14" s="187"/>
    </row>
    <row r="15" spans="1:10" ht="15" customHeight="1" x14ac:dyDescent="0.25">
      <c r="B15" s="10"/>
      <c r="C15" s="162" t="s">
        <v>12</v>
      </c>
      <c r="D15" s="163"/>
      <c r="E15" s="61">
        <v>10.817997391</v>
      </c>
      <c r="F15" s="76">
        <f>E15*$E$9</f>
        <v>1087.2087377955002</v>
      </c>
      <c r="G15" s="164" t="s">
        <v>67</v>
      </c>
      <c r="H15" s="187"/>
    </row>
    <row r="16" spans="1:10" ht="15" customHeight="1" x14ac:dyDescent="0.25">
      <c r="B16" s="12">
        <v>100</v>
      </c>
      <c r="C16" s="13" t="s">
        <v>13</v>
      </c>
      <c r="D16" s="14"/>
      <c r="E16" s="61">
        <v>0.229472607</v>
      </c>
      <c r="F16" s="76">
        <f t="shared" ref="F16:F18" si="0">E16*$E$9</f>
        <v>23.0619970035</v>
      </c>
      <c r="G16" s="165"/>
      <c r="H16" s="187"/>
    </row>
    <row r="17" spans="2:11" ht="15" customHeight="1" x14ac:dyDescent="0.25">
      <c r="B17" s="12">
        <v>200</v>
      </c>
      <c r="C17" s="50" t="s">
        <v>14</v>
      </c>
      <c r="D17" s="51"/>
      <c r="E17" s="61">
        <v>0.36060002699999999</v>
      </c>
      <c r="F17" s="76">
        <f t="shared" si="0"/>
        <v>36.2403027135</v>
      </c>
      <c r="G17" s="165"/>
      <c r="H17" s="188"/>
    </row>
    <row r="18" spans="2:11" ht="30" customHeight="1" x14ac:dyDescent="0.25">
      <c r="B18" s="12">
        <v>300</v>
      </c>
      <c r="C18" s="167" t="s">
        <v>41</v>
      </c>
      <c r="D18" s="168"/>
      <c r="E18" s="61">
        <v>0.32781806899999999</v>
      </c>
      <c r="F18" s="76">
        <f t="shared" si="0"/>
        <v>32.945715934500001</v>
      </c>
      <c r="G18" s="165"/>
      <c r="H18" s="64" t="s">
        <v>15</v>
      </c>
    </row>
    <row r="19" spans="2:11" ht="15" customHeight="1" x14ac:dyDescent="0.25">
      <c r="B19" s="12">
        <v>400</v>
      </c>
      <c r="C19" s="167" t="s">
        <v>16</v>
      </c>
      <c r="D19" s="168"/>
      <c r="E19" s="61">
        <f t="shared" ref="E19:E20" si="1">F19/$E$9</f>
        <v>0</v>
      </c>
      <c r="F19" s="46">
        <v>0</v>
      </c>
      <c r="G19" s="165"/>
      <c r="H19" s="169" t="s">
        <v>45</v>
      </c>
      <c r="I19" s="49"/>
    </row>
    <row r="20" spans="2:11" ht="15" customHeight="1" x14ac:dyDescent="0.25">
      <c r="B20" s="77">
        <v>500</v>
      </c>
      <c r="C20" s="78" t="s">
        <v>17</v>
      </c>
      <c r="D20" s="79"/>
      <c r="E20" s="61">
        <f t="shared" si="1"/>
        <v>0</v>
      </c>
      <c r="F20" s="80">
        <v>0</v>
      </c>
      <c r="G20" s="165"/>
      <c r="H20" s="170"/>
      <c r="I20" s="49"/>
    </row>
    <row r="21" spans="2:11" ht="31.8" customHeight="1" x14ac:dyDescent="0.25">
      <c r="B21" s="12">
        <v>700</v>
      </c>
      <c r="C21" s="167" t="s">
        <v>29</v>
      </c>
      <c r="D21" s="168"/>
      <c r="E21" s="61">
        <v>2.7318175000000004E-2</v>
      </c>
      <c r="F21" s="46">
        <f>E21*E9</f>
        <v>2.7454765875000002</v>
      </c>
      <c r="G21" s="165"/>
      <c r="H21" s="64" t="s">
        <v>18</v>
      </c>
    </row>
    <row r="22" spans="2:11" ht="15" customHeight="1" x14ac:dyDescent="0.25">
      <c r="B22" s="10"/>
      <c r="C22" s="177" t="s">
        <v>19</v>
      </c>
      <c r="D22" s="178"/>
      <c r="E22" s="61">
        <v>0.35258931799999998</v>
      </c>
      <c r="F22" s="46">
        <f>E22*E9</f>
        <v>35.435226458999999</v>
      </c>
      <c r="G22" s="166"/>
      <c r="H22" s="64"/>
      <c r="K22" s="75"/>
    </row>
    <row r="23" spans="2:11" x14ac:dyDescent="0.25">
      <c r="B23" s="16"/>
      <c r="C23" s="52" t="s">
        <v>20</v>
      </c>
      <c r="D23" s="52"/>
      <c r="E23" s="40">
        <f>SUM(E13:E22)</f>
        <v>16.53782962353257</v>
      </c>
      <c r="F23" s="43">
        <f>SUM(F13:F22)</f>
        <v>1662.0518771650231</v>
      </c>
      <c r="G23" s="65"/>
      <c r="H23" s="66"/>
      <c r="K23" s="75"/>
    </row>
    <row r="24" spans="2:11" x14ac:dyDescent="0.25">
      <c r="B24" s="17"/>
      <c r="C24" s="53"/>
      <c r="D24" s="53"/>
      <c r="E24" s="18"/>
      <c r="F24" s="44"/>
      <c r="G24" s="67"/>
      <c r="H24" s="68"/>
    </row>
    <row r="25" spans="2:11" ht="16.8" x14ac:dyDescent="0.25">
      <c r="B25" s="19" t="s">
        <v>21</v>
      </c>
      <c r="C25" s="52"/>
      <c r="D25" s="52"/>
      <c r="E25" s="20" t="s">
        <v>8</v>
      </c>
      <c r="F25" s="45" t="s">
        <v>9</v>
      </c>
      <c r="G25" s="69" t="s">
        <v>10</v>
      </c>
      <c r="H25" s="70" t="s">
        <v>11</v>
      </c>
    </row>
    <row r="26" spans="2:11" ht="15" customHeight="1" x14ac:dyDescent="0.25">
      <c r="B26" s="12">
        <v>300</v>
      </c>
      <c r="C26" s="168" t="s">
        <v>42</v>
      </c>
      <c r="D26" s="185"/>
      <c r="E26" s="57">
        <v>1.7904709599999999</v>
      </c>
      <c r="F26" s="58">
        <f>E26*E9</f>
        <v>179.94233148000001</v>
      </c>
      <c r="G26" s="59" t="s">
        <v>22</v>
      </c>
      <c r="H26" s="180" t="s">
        <v>23</v>
      </c>
    </row>
    <row r="27" spans="2:11" ht="15" customHeight="1" x14ac:dyDescent="0.25">
      <c r="B27" s="12">
        <v>600</v>
      </c>
      <c r="C27" s="50" t="s">
        <v>24</v>
      </c>
      <c r="D27" s="51"/>
      <c r="E27" s="57"/>
      <c r="F27" s="58"/>
      <c r="G27" s="71"/>
      <c r="H27" s="181"/>
    </row>
    <row r="28" spans="2:11" ht="15" customHeight="1" x14ac:dyDescent="0.25">
      <c r="B28" s="12"/>
      <c r="C28" s="15">
        <v>610</v>
      </c>
      <c r="D28" s="11" t="s">
        <v>25</v>
      </c>
      <c r="E28" s="57">
        <v>0.58706979724426744</v>
      </c>
      <c r="F28" s="58">
        <f>E28*$E$9</f>
        <v>59.000514623048879</v>
      </c>
      <c r="G28" s="173" t="s">
        <v>26</v>
      </c>
      <c r="H28" s="181"/>
    </row>
    <row r="29" spans="2:11" x14ac:dyDescent="0.25">
      <c r="B29" s="12"/>
      <c r="C29" s="15">
        <v>620</v>
      </c>
      <c r="D29" s="11" t="s">
        <v>27</v>
      </c>
      <c r="E29" s="57">
        <v>0.49410251041191816</v>
      </c>
      <c r="F29" s="58">
        <f t="shared" ref="F29:F31" si="2">E29*$E$9</f>
        <v>49.657302296397773</v>
      </c>
      <c r="G29" s="174"/>
      <c r="H29" s="181"/>
    </row>
    <row r="30" spans="2:11" x14ac:dyDescent="0.25">
      <c r="B30" s="12"/>
      <c r="C30" s="15">
        <v>630</v>
      </c>
      <c r="D30" s="11" t="s">
        <v>28</v>
      </c>
      <c r="E30" s="57">
        <v>7.1287827818206792E-2</v>
      </c>
      <c r="F30" s="58">
        <f t="shared" si="2"/>
        <v>7.1644266957297829</v>
      </c>
      <c r="G30" s="174"/>
      <c r="H30" s="182"/>
    </row>
    <row r="31" spans="2:11" ht="17.399999999999999" customHeight="1" x14ac:dyDescent="0.25">
      <c r="B31" s="12">
        <v>700</v>
      </c>
      <c r="C31" s="175" t="s">
        <v>29</v>
      </c>
      <c r="D31" s="176"/>
      <c r="E31" s="57">
        <v>0.187807222</v>
      </c>
      <c r="F31" s="58">
        <f t="shared" si="2"/>
        <v>18.874625811000001</v>
      </c>
      <c r="G31" s="72" t="s">
        <v>22</v>
      </c>
      <c r="H31" s="60" t="s">
        <v>30</v>
      </c>
    </row>
    <row r="32" spans="2:11" ht="14.4" thickBot="1" x14ac:dyDescent="0.3">
      <c r="B32" s="21"/>
      <c r="C32" s="22" t="s">
        <v>31</v>
      </c>
      <c r="D32" s="22"/>
      <c r="E32" s="23">
        <f>SUM(E26:E31)</f>
        <v>3.1307383174743926</v>
      </c>
      <c r="F32" s="24">
        <f>SUM(F26:F31)</f>
        <v>314.63920090617643</v>
      </c>
      <c r="G32" s="73"/>
      <c r="H32" s="74"/>
      <c r="J32" s="49"/>
    </row>
    <row r="33" spans="2:10" ht="17.25" customHeight="1" x14ac:dyDescent="0.25">
      <c r="B33" s="25"/>
      <c r="C33" s="5"/>
      <c r="D33" s="5"/>
      <c r="E33" s="26"/>
      <c r="F33" s="27"/>
      <c r="G33" s="28"/>
      <c r="J33" s="49"/>
    </row>
    <row r="34" spans="2:10" ht="15" customHeight="1" x14ac:dyDescent="0.25">
      <c r="B34" s="183" t="s">
        <v>32</v>
      </c>
      <c r="C34" s="183"/>
      <c r="D34" s="183"/>
      <c r="E34" s="26">
        <f>E32+E23</f>
        <v>19.668567941006962</v>
      </c>
      <c r="F34" s="27">
        <f>F32+F23</f>
        <v>1976.6910780711996</v>
      </c>
      <c r="G34" s="28"/>
    </row>
    <row r="35" spans="2:10" x14ac:dyDescent="0.25">
      <c r="B35" s="25" t="s">
        <v>33</v>
      </c>
      <c r="C35" s="29"/>
      <c r="D35" s="30">
        <v>0.24</v>
      </c>
      <c r="E35" s="160">
        <f>E34*D35</f>
        <v>4.7204563058416706</v>
      </c>
      <c r="F35" s="27">
        <f>F34*D35</f>
        <v>474.4058587370879</v>
      </c>
    </row>
    <row r="36" spans="2:10" x14ac:dyDescent="0.25">
      <c r="B36" s="5" t="s">
        <v>34</v>
      </c>
      <c r="C36" s="5"/>
      <c r="D36" s="5"/>
      <c r="E36" s="31">
        <f>E35+E34</f>
        <v>24.389024246848635</v>
      </c>
      <c r="F36" s="27">
        <f>F35+F34</f>
        <v>2451.0969368082874</v>
      </c>
      <c r="G36" s="28"/>
    </row>
    <row r="37" spans="2:10" x14ac:dyDescent="0.25">
      <c r="B37" s="5" t="s">
        <v>35</v>
      </c>
      <c r="C37" s="5"/>
      <c r="D37" s="5"/>
      <c r="E37" s="26" t="s">
        <v>44</v>
      </c>
      <c r="F37" s="27">
        <f>F34*12</f>
        <v>23720.292936854396</v>
      </c>
      <c r="G37" s="32"/>
      <c r="H37" s="33"/>
      <c r="J37" s="54"/>
    </row>
    <row r="38" spans="2:10" ht="14.4" thickBot="1" x14ac:dyDescent="0.3">
      <c r="B38" s="5" t="s">
        <v>36</v>
      </c>
      <c r="C38" s="5"/>
      <c r="D38" s="5"/>
      <c r="E38" s="81" t="s">
        <v>44</v>
      </c>
      <c r="F38" s="34">
        <f>F36*12</f>
        <v>29413.163241699447</v>
      </c>
      <c r="G38" s="35"/>
      <c r="H38" s="36"/>
    </row>
    <row r="39" spans="2:10" ht="15.6" x14ac:dyDescent="0.3">
      <c r="B39" s="184"/>
      <c r="C39" s="184"/>
      <c r="D39" s="184"/>
      <c r="E39" s="184"/>
      <c r="F39" s="184"/>
      <c r="G39" s="37"/>
      <c r="H39" s="38"/>
    </row>
    <row r="40" spans="2:10" ht="39" customHeight="1" x14ac:dyDescent="0.25">
      <c r="B40" s="179" t="s">
        <v>37</v>
      </c>
      <c r="C40" s="179"/>
      <c r="D40" s="179"/>
      <c r="E40" s="179"/>
      <c r="F40" s="179"/>
      <c r="G40" s="179"/>
      <c r="H40" s="179"/>
      <c r="I40" s="56"/>
      <c r="J40" s="56"/>
    </row>
    <row r="41" spans="2:10" ht="15.6" x14ac:dyDescent="0.3">
      <c r="B41" s="38"/>
      <c r="C41" s="38"/>
      <c r="D41" s="38"/>
      <c r="E41" s="38"/>
      <c r="F41" s="38"/>
      <c r="G41" s="38"/>
      <c r="H41" s="38"/>
    </row>
    <row r="42" spans="2:10" ht="15.6" x14ac:dyDescent="0.3">
      <c r="B42" s="38"/>
      <c r="C42" s="38"/>
      <c r="D42" s="38"/>
      <c r="E42" s="38"/>
      <c r="F42" s="38"/>
      <c r="G42" s="38"/>
      <c r="H42" s="38"/>
    </row>
    <row r="43" spans="2:10" x14ac:dyDescent="0.25">
      <c r="B43" s="5" t="s">
        <v>38</v>
      </c>
      <c r="C43" s="5"/>
      <c r="D43" s="5"/>
      <c r="E43" s="5" t="s">
        <v>39</v>
      </c>
    </row>
    <row r="45" spans="2:10" x14ac:dyDescent="0.25">
      <c r="B45" s="39" t="s">
        <v>40</v>
      </c>
      <c r="C45" s="39"/>
      <c r="D45" s="39"/>
      <c r="E45" s="39" t="s">
        <v>40</v>
      </c>
      <c r="F45" s="39"/>
      <c r="G45" s="39"/>
    </row>
    <row r="46" spans="2:10" ht="15.6" x14ac:dyDescent="0.3">
      <c r="B46" s="38"/>
      <c r="C46" s="38"/>
      <c r="D46" s="38"/>
      <c r="E46" s="38"/>
      <c r="F46" s="38"/>
      <c r="G46" s="38"/>
      <c r="H46" s="38"/>
    </row>
  </sheetData>
  <mergeCells count="19">
    <mergeCell ref="G28:G30"/>
    <mergeCell ref="C31:D31"/>
    <mergeCell ref="C22:D22"/>
    <mergeCell ref="C15:D15"/>
    <mergeCell ref="B40:H40"/>
    <mergeCell ref="H26:H30"/>
    <mergeCell ref="B34:D34"/>
    <mergeCell ref="B39:F39"/>
    <mergeCell ref="C26:D26"/>
    <mergeCell ref="H13:H17"/>
    <mergeCell ref="C14:D14"/>
    <mergeCell ref="A4:H4"/>
    <mergeCell ref="C13:D13"/>
    <mergeCell ref="G15:G22"/>
    <mergeCell ref="C18:D18"/>
    <mergeCell ref="C19:D19"/>
    <mergeCell ref="C21:D21"/>
    <mergeCell ref="H19:H20"/>
    <mergeCell ref="G13:G14"/>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FE2B7-7B46-444F-8776-067236BB2BE4}">
  <dimension ref="A1:M134"/>
  <sheetViews>
    <sheetView workbookViewId="0">
      <selection activeCell="D9" sqref="D9"/>
    </sheetView>
  </sheetViews>
  <sheetFormatPr defaultColWidth="9.109375" defaultRowHeight="14.4" x14ac:dyDescent="0.3"/>
  <cols>
    <col min="1" max="1" width="9.109375" style="84"/>
    <col min="2" max="2" width="7.88671875" style="84" customWidth="1"/>
    <col min="3" max="3" width="14.88671875" style="84" customWidth="1"/>
    <col min="4" max="4" width="14.109375" style="84" customWidth="1"/>
    <col min="5" max="5" width="14.44140625" style="84" customWidth="1"/>
    <col min="6" max="6" width="14.88671875" style="84" customWidth="1"/>
    <col min="7" max="7" width="14.88671875" style="91" customWidth="1"/>
    <col min="8" max="16384" width="9.109375" style="84"/>
  </cols>
  <sheetData>
    <row r="1" spans="1:13" x14ac:dyDescent="0.3">
      <c r="A1" s="82"/>
      <c r="B1" s="82"/>
      <c r="C1" s="82"/>
      <c r="D1" s="82"/>
      <c r="E1" s="82"/>
      <c r="F1" s="82"/>
      <c r="G1" s="83"/>
    </row>
    <row r="2" spans="1:13" x14ac:dyDescent="0.3">
      <c r="A2" s="82"/>
      <c r="B2" s="82"/>
      <c r="C2" s="82"/>
      <c r="D2" s="82"/>
      <c r="E2" s="82"/>
      <c r="F2" s="85"/>
      <c r="G2" s="86"/>
    </row>
    <row r="3" spans="1:13" x14ac:dyDescent="0.3">
      <c r="A3" s="82"/>
      <c r="B3" s="82"/>
      <c r="C3" s="82"/>
      <c r="D3" s="82"/>
      <c r="E3" s="82"/>
      <c r="F3" s="85"/>
      <c r="G3" s="86"/>
    </row>
    <row r="4" spans="1:13" ht="21" x14ac:dyDescent="0.4">
      <c r="A4" s="87"/>
      <c r="B4" s="88" t="s">
        <v>64</v>
      </c>
      <c r="C4" s="87"/>
      <c r="D4" s="87"/>
      <c r="E4" s="85"/>
      <c r="F4" s="89"/>
      <c r="G4" s="90"/>
      <c r="K4" s="91"/>
      <c r="L4" s="92"/>
    </row>
    <row r="5" spans="1:13" x14ac:dyDescent="0.3">
      <c r="A5" s="87"/>
      <c r="B5" s="87"/>
      <c r="C5" s="87"/>
      <c r="D5" s="87"/>
      <c r="E5" s="87"/>
      <c r="F5" s="93"/>
      <c r="G5" s="94"/>
      <c r="K5" s="95"/>
      <c r="L5" s="92"/>
    </row>
    <row r="6" spans="1:13" x14ac:dyDescent="0.3">
      <c r="A6" s="87"/>
      <c r="B6" s="96" t="s">
        <v>48</v>
      </c>
      <c r="C6" s="97"/>
      <c r="D6" s="98"/>
      <c r="E6" s="99">
        <v>46023</v>
      </c>
      <c r="F6" s="100"/>
      <c r="G6" s="94"/>
      <c r="K6" s="101"/>
      <c r="L6" s="101"/>
    </row>
    <row r="7" spans="1:13" x14ac:dyDescent="0.3">
      <c r="A7" s="87"/>
      <c r="B7" s="102" t="s">
        <v>49</v>
      </c>
      <c r="C7" s="85"/>
      <c r="D7" s="103"/>
      <c r="E7" s="104">
        <v>20</v>
      </c>
      <c r="F7" s="105" t="s">
        <v>50</v>
      </c>
      <c r="G7" s="94"/>
      <c r="K7" s="106"/>
      <c r="L7" s="106"/>
    </row>
    <row r="8" spans="1:13" x14ac:dyDescent="0.3">
      <c r="A8" s="87"/>
      <c r="B8" s="102" t="s">
        <v>51</v>
      </c>
      <c r="C8" s="85"/>
      <c r="D8" s="107">
        <f>E6-1</f>
        <v>46022</v>
      </c>
      <c r="E8" s="159">
        <v>4723.25</v>
      </c>
      <c r="F8" s="105" t="s">
        <v>52</v>
      </c>
      <c r="G8" s="94"/>
      <c r="H8" s="108"/>
      <c r="K8" s="106"/>
      <c r="L8" s="106"/>
    </row>
    <row r="9" spans="1:13" x14ac:dyDescent="0.3">
      <c r="A9" s="87"/>
      <c r="B9" s="102" t="s">
        <v>53</v>
      </c>
      <c r="C9" s="85"/>
      <c r="D9" s="107">
        <v>46619</v>
      </c>
      <c r="E9" s="109">
        <v>0</v>
      </c>
      <c r="F9" s="105" t="s">
        <v>52</v>
      </c>
      <c r="G9" s="94"/>
      <c r="K9" s="106"/>
      <c r="L9" s="106"/>
    </row>
    <row r="10" spans="1:13" x14ac:dyDescent="0.3">
      <c r="A10" s="87"/>
      <c r="B10" s="102" t="s">
        <v>54</v>
      </c>
      <c r="C10" s="85"/>
      <c r="D10" s="103"/>
      <c r="E10" s="110">
        <v>1</v>
      </c>
      <c r="F10" s="105"/>
      <c r="G10" s="94"/>
      <c r="K10" s="111"/>
      <c r="L10" s="111"/>
    </row>
    <row r="11" spans="1:13" x14ac:dyDescent="0.3">
      <c r="A11" s="87"/>
      <c r="B11" s="112" t="s">
        <v>55</v>
      </c>
      <c r="C11" s="113"/>
      <c r="D11" s="114"/>
      <c r="E11" s="115">
        <v>3.3000000000000002E-2</v>
      </c>
      <c r="F11" s="116"/>
      <c r="G11" s="117"/>
      <c r="K11" s="106"/>
      <c r="L11" s="106"/>
      <c r="M11" s="111"/>
    </row>
    <row r="12" spans="1:13" x14ac:dyDescent="0.3">
      <c r="A12" s="82"/>
      <c r="B12" s="118"/>
      <c r="C12" s="119"/>
      <c r="E12" s="120"/>
      <c r="F12" s="118"/>
      <c r="G12" s="117"/>
      <c r="K12" s="106"/>
      <c r="L12" s="106"/>
      <c r="M12" s="111"/>
    </row>
    <row r="13" spans="1:13" x14ac:dyDescent="0.3">
      <c r="K13" s="106"/>
      <c r="L13" s="106"/>
      <c r="M13" s="111"/>
    </row>
    <row r="14" spans="1:13" ht="15" thickBot="1" x14ac:dyDescent="0.35">
      <c r="A14" s="121" t="s">
        <v>56</v>
      </c>
      <c r="B14" s="121" t="s">
        <v>57</v>
      </c>
      <c r="C14" s="121" t="s">
        <v>58</v>
      </c>
      <c r="D14" s="121" t="s">
        <v>59</v>
      </c>
      <c r="E14" s="121" t="s">
        <v>60</v>
      </c>
      <c r="F14" s="121" t="s">
        <v>61</v>
      </c>
      <c r="G14" s="122" t="s">
        <v>62</v>
      </c>
      <c r="K14" s="106"/>
      <c r="L14" s="106"/>
      <c r="M14" s="111"/>
    </row>
    <row r="15" spans="1:13" x14ac:dyDescent="0.3">
      <c r="A15" s="130">
        <f>E6</f>
        <v>46023</v>
      </c>
      <c r="B15" s="85">
        <v>1</v>
      </c>
      <c r="C15" s="93">
        <f>E8</f>
        <v>4723.25</v>
      </c>
      <c r="D15" s="131">
        <f>IPMT($E$11/12,B15,$E$7,-$E$8,$E$9,0)</f>
        <v>12.9889375</v>
      </c>
      <c r="E15" s="131">
        <f>PPMT($E$11/12,B15,$E$7,-$E$8,$E$9,0)</f>
        <v>230.05205399393614</v>
      </c>
      <c r="F15" s="131">
        <f>SUM(D15:E15)</f>
        <v>243.04099149393613</v>
      </c>
      <c r="G15" s="93">
        <f>C15-E15</f>
        <v>4493.1979460060638</v>
      </c>
      <c r="K15" s="106"/>
      <c r="L15" s="106"/>
      <c r="M15" s="111"/>
    </row>
    <row r="16" spans="1:13" x14ac:dyDescent="0.3">
      <c r="A16" s="130">
        <f>EDATE(A15,1)</f>
        <v>46054</v>
      </c>
      <c r="B16" s="85">
        <v>2</v>
      </c>
      <c r="C16" s="93">
        <f>G15</f>
        <v>4493.1979460060638</v>
      </c>
      <c r="D16" s="131">
        <f t="shared" ref="D16:D33" si="0">IPMT($E$11/12,B16,$E$7,-$E$8,$E$9,0)</f>
        <v>12.356294351516677</v>
      </c>
      <c r="E16" s="131">
        <f t="shared" ref="E16:E34" si="1">PPMT($E$11/12,B16,$E$7,-$E$8,$E$9,0)</f>
        <v>230.68469714241945</v>
      </c>
      <c r="F16" s="131">
        <f t="shared" ref="F16:F34" si="2">SUM(D16:E16)</f>
        <v>243.04099149393613</v>
      </c>
      <c r="G16" s="93">
        <f t="shared" ref="G16:G34" si="3">C16-E16</f>
        <v>4262.5132488636445</v>
      </c>
      <c r="K16" s="106"/>
      <c r="L16" s="106"/>
      <c r="M16" s="111"/>
    </row>
    <row r="17" spans="1:13" x14ac:dyDescent="0.3">
      <c r="A17" s="130">
        <f>EDATE(A16,1)</f>
        <v>46082</v>
      </c>
      <c r="B17" s="85">
        <v>3</v>
      </c>
      <c r="C17" s="93">
        <f>G16</f>
        <v>4262.5132488636445</v>
      </c>
      <c r="D17" s="131">
        <f t="shared" si="0"/>
        <v>11.721911434375023</v>
      </c>
      <c r="E17" s="131">
        <f t="shared" si="1"/>
        <v>231.31908005956112</v>
      </c>
      <c r="F17" s="131">
        <f t="shared" si="2"/>
        <v>243.04099149393613</v>
      </c>
      <c r="G17" s="93">
        <f t="shared" si="3"/>
        <v>4031.1941688040833</v>
      </c>
      <c r="K17" s="106"/>
      <c r="L17" s="106"/>
      <c r="M17" s="111"/>
    </row>
    <row r="18" spans="1:13" x14ac:dyDescent="0.3">
      <c r="A18" s="130">
        <f t="shared" ref="A18:A33" si="4">EDATE(A17,1)</f>
        <v>46113</v>
      </c>
      <c r="B18" s="85">
        <v>4</v>
      </c>
      <c r="C18" s="93">
        <f t="shared" ref="C18:C34" si="5">G17</f>
        <v>4031.1941688040833</v>
      </c>
      <c r="D18" s="131">
        <f t="shared" si="0"/>
        <v>11.085783964211229</v>
      </c>
      <c r="E18" s="131">
        <f t="shared" si="1"/>
        <v>231.95520752972493</v>
      </c>
      <c r="F18" s="131">
        <f t="shared" si="2"/>
        <v>243.04099149393616</v>
      </c>
      <c r="G18" s="93">
        <f t="shared" si="3"/>
        <v>3799.2389612743582</v>
      </c>
      <c r="K18" s="106"/>
      <c r="L18" s="106"/>
      <c r="M18" s="111"/>
    </row>
    <row r="19" spans="1:13" x14ac:dyDescent="0.3">
      <c r="A19" s="130">
        <f t="shared" si="4"/>
        <v>46143</v>
      </c>
      <c r="B19" s="85">
        <v>5</v>
      </c>
      <c r="C19" s="93">
        <f t="shared" si="5"/>
        <v>3799.2389612743582</v>
      </c>
      <c r="D19" s="131">
        <f t="shared" si="0"/>
        <v>10.447907143504485</v>
      </c>
      <c r="E19" s="131">
        <f t="shared" si="1"/>
        <v>232.59308435043167</v>
      </c>
      <c r="F19" s="131">
        <f t="shared" si="2"/>
        <v>243.04099149393616</v>
      </c>
      <c r="G19" s="93">
        <f t="shared" si="3"/>
        <v>3566.6458769239266</v>
      </c>
      <c r="K19" s="106"/>
      <c r="L19" s="106"/>
      <c r="M19" s="111"/>
    </row>
    <row r="20" spans="1:13" x14ac:dyDescent="0.3">
      <c r="A20" s="130">
        <f t="shared" si="4"/>
        <v>46174</v>
      </c>
      <c r="B20" s="85">
        <v>6</v>
      </c>
      <c r="C20" s="93">
        <f t="shared" si="5"/>
        <v>3566.6458769239266</v>
      </c>
      <c r="D20" s="131">
        <f t="shared" si="0"/>
        <v>9.8082761615407996</v>
      </c>
      <c r="E20" s="131">
        <f t="shared" si="1"/>
        <v>233.23271533239534</v>
      </c>
      <c r="F20" s="131">
        <f t="shared" si="2"/>
        <v>243.04099149393613</v>
      </c>
      <c r="G20" s="93">
        <f t="shared" si="3"/>
        <v>3333.4131615915312</v>
      </c>
      <c r="K20" s="106"/>
      <c r="L20" s="106"/>
      <c r="M20" s="111"/>
    </row>
    <row r="21" spans="1:13" x14ac:dyDescent="0.3">
      <c r="A21" s="130">
        <f t="shared" si="4"/>
        <v>46204</v>
      </c>
      <c r="B21" s="85">
        <v>7</v>
      </c>
      <c r="C21" s="93">
        <f t="shared" si="5"/>
        <v>3333.4131615915312</v>
      </c>
      <c r="D21" s="131">
        <f t="shared" si="0"/>
        <v>9.1668861943767119</v>
      </c>
      <c r="E21" s="131">
        <f t="shared" si="1"/>
        <v>233.87410529955946</v>
      </c>
      <c r="F21" s="131">
        <f t="shared" si="2"/>
        <v>243.04099149393616</v>
      </c>
      <c r="G21" s="93">
        <f t="shared" si="3"/>
        <v>3099.539056291972</v>
      </c>
      <c r="K21" s="106"/>
      <c r="L21" s="106"/>
      <c r="M21" s="111"/>
    </row>
    <row r="22" spans="1:13" x14ac:dyDescent="0.3">
      <c r="A22" s="130">
        <f>EDATE(A21,1)</f>
        <v>46235</v>
      </c>
      <c r="B22" s="85">
        <v>8</v>
      </c>
      <c r="C22" s="93">
        <f t="shared" si="5"/>
        <v>3099.539056291972</v>
      </c>
      <c r="D22" s="131">
        <f t="shared" si="0"/>
        <v>8.5237324048029226</v>
      </c>
      <c r="E22" s="131">
        <f t="shared" si="1"/>
        <v>234.51725908913326</v>
      </c>
      <c r="F22" s="131">
        <f t="shared" si="2"/>
        <v>243.04099149393619</v>
      </c>
      <c r="G22" s="93">
        <f t="shared" si="3"/>
        <v>2865.0217972028386</v>
      </c>
      <c r="K22" s="106"/>
      <c r="L22" s="106"/>
      <c r="M22" s="111"/>
    </row>
    <row r="23" spans="1:13" x14ac:dyDescent="0.3">
      <c r="A23" s="130">
        <f t="shared" si="4"/>
        <v>46266</v>
      </c>
      <c r="B23" s="85">
        <v>9</v>
      </c>
      <c r="C23" s="93">
        <f t="shared" si="5"/>
        <v>2865.0217972028386</v>
      </c>
      <c r="D23" s="131">
        <f t="shared" si="0"/>
        <v>7.8788099423078055</v>
      </c>
      <c r="E23" s="131">
        <f t="shared" si="1"/>
        <v>235.16218155162835</v>
      </c>
      <c r="F23" s="131">
        <f t="shared" si="2"/>
        <v>243.04099149393616</v>
      </c>
      <c r="G23" s="93">
        <f t="shared" si="3"/>
        <v>2629.8596156512103</v>
      </c>
      <c r="K23" s="106"/>
      <c r="L23" s="106"/>
      <c r="M23" s="111"/>
    </row>
    <row r="24" spans="1:13" x14ac:dyDescent="0.3">
      <c r="A24" s="130">
        <f t="shared" si="4"/>
        <v>46296</v>
      </c>
      <c r="B24" s="85">
        <v>10</v>
      </c>
      <c r="C24" s="93">
        <f t="shared" si="5"/>
        <v>2629.8596156512103</v>
      </c>
      <c r="D24" s="131">
        <f t="shared" si="0"/>
        <v>7.2321139430408277</v>
      </c>
      <c r="E24" s="131">
        <f t="shared" si="1"/>
        <v>235.80887755089532</v>
      </c>
      <c r="F24" s="131">
        <f t="shared" si="2"/>
        <v>243.04099149393613</v>
      </c>
      <c r="G24" s="93">
        <f t="shared" si="3"/>
        <v>2394.0507381003149</v>
      </c>
      <c r="K24" s="106"/>
      <c r="L24" s="106"/>
      <c r="M24" s="111"/>
    </row>
    <row r="25" spans="1:13" x14ac:dyDescent="0.3">
      <c r="A25" s="130">
        <f t="shared" si="4"/>
        <v>46327</v>
      </c>
      <c r="B25" s="85">
        <v>11</v>
      </c>
      <c r="C25" s="93">
        <f t="shared" si="5"/>
        <v>2394.0507381003149</v>
      </c>
      <c r="D25" s="131">
        <f t="shared" si="0"/>
        <v>6.5836395297758656</v>
      </c>
      <c r="E25" s="131">
        <f t="shared" si="1"/>
        <v>236.4573519641603</v>
      </c>
      <c r="F25" s="131">
        <f t="shared" si="2"/>
        <v>243.04099149393616</v>
      </c>
      <c r="G25" s="93">
        <f t="shared" si="3"/>
        <v>2157.5933861361545</v>
      </c>
    </row>
    <row r="26" spans="1:13" x14ac:dyDescent="0.3">
      <c r="A26" s="130">
        <f t="shared" si="4"/>
        <v>46357</v>
      </c>
      <c r="B26" s="85">
        <v>12</v>
      </c>
      <c r="C26" s="93">
        <f t="shared" si="5"/>
        <v>2157.5933861361545</v>
      </c>
      <c r="D26" s="131">
        <f t="shared" si="0"/>
        <v>5.9333818118744244</v>
      </c>
      <c r="E26" s="131">
        <f t="shared" si="1"/>
        <v>237.10760968206174</v>
      </c>
      <c r="F26" s="131">
        <f t="shared" si="2"/>
        <v>243.04099149393616</v>
      </c>
      <c r="G26" s="93">
        <f t="shared" si="3"/>
        <v>1920.4857764540927</v>
      </c>
    </row>
    <row r="27" spans="1:13" x14ac:dyDescent="0.3">
      <c r="A27" s="130">
        <f t="shared" si="4"/>
        <v>46388</v>
      </c>
      <c r="B27" s="85">
        <v>13</v>
      </c>
      <c r="C27" s="93">
        <f t="shared" si="5"/>
        <v>1920.4857764540927</v>
      </c>
      <c r="D27" s="131">
        <f t="shared" si="0"/>
        <v>5.2813358852487546</v>
      </c>
      <c r="E27" s="131">
        <f t="shared" si="1"/>
        <v>237.75965560868738</v>
      </c>
      <c r="F27" s="131">
        <f t="shared" si="2"/>
        <v>243.04099149393613</v>
      </c>
      <c r="G27" s="93">
        <f t="shared" si="3"/>
        <v>1682.7261208454054</v>
      </c>
    </row>
    <row r="28" spans="1:13" x14ac:dyDescent="0.3">
      <c r="A28" s="130">
        <f t="shared" si="4"/>
        <v>46419</v>
      </c>
      <c r="B28" s="85">
        <v>14</v>
      </c>
      <c r="C28" s="93">
        <f t="shared" si="5"/>
        <v>1682.7261208454054</v>
      </c>
      <c r="D28" s="131">
        <f t="shared" si="0"/>
        <v>4.6274968323248649</v>
      </c>
      <c r="E28" s="131">
        <f t="shared" si="1"/>
        <v>238.41349466161131</v>
      </c>
      <c r="F28" s="131">
        <f t="shared" si="2"/>
        <v>243.04099149393616</v>
      </c>
      <c r="G28" s="93">
        <f t="shared" si="3"/>
        <v>1444.312626183794</v>
      </c>
    </row>
    <row r="29" spans="1:13" x14ac:dyDescent="0.3">
      <c r="A29" s="130">
        <f t="shared" si="4"/>
        <v>46447</v>
      </c>
      <c r="B29" s="85">
        <v>15</v>
      </c>
      <c r="C29" s="93">
        <f t="shared" si="5"/>
        <v>1444.312626183794</v>
      </c>
      <c r="D29" s="131">
        <f t="shared" si="0"/>
        <v>3.9718597220054335</v>
      </c>
      <c r="E29" s="131">
        <f t="shared" si="1"/>
        <v>239.06913177193073</v>
      </c>
      <c r="F29" s="131">
        <f t="shared" si="2"/>
        <v>243.04099149393616</v>
      </c>
      <c r="G29" s="93">
        <f t="shared" si="3"/>
        <v>1205.2434944118634</v>
      </c>
    </row>
    <row r="30" spans="1:13" x14ac:dyDescent="0.3">
      <c r="A30" s="130">
        <f t="shared" si="4"/>
        <v>46478</v>
      </c>
      <c r="B30" s="85">
        <v>16</v>
      </c>
      <c r="C30" s="93">
        <f t="shared" si="5"/>
        <v>1205.2434944118634</v>
      </c>
      <c r="D30" s="131">
        <f t="shared" si="0"/>
        <v>3.3144196096326235</v>
      </c>
      <c r="E30" s="131">
        <f t="shared" si="1"/>
        <v>239.72657188430355</v>
      </c>
      <c r="F30" s="131">
        <f t="shared" si="2"/>
        <v>243.04099149393619</v>
      </c>
      <c r="G30" s="93">
        <f t="shared" si="3"/>
        <v>965.51692252755981</v>
      </c>
    </row>
    <row r="31" spans="1:13" x14ac:dyDescent="0.3">
      <c r="A31" s="130">
        <f t="shared" si="4"/>
        <v>46508</v>
      </c>
      <c r="B31" s="85">
        <v>17</v>
      </c>
      <c r="C31" s="93">
        <f t="shared" si="5"/>
        <v>965.51692252755981</v>
      </c>
      <c r="D31" s="131">
        <f t="shared" si="0"/>
        <v>2.6551715369507884</v>
      </c>
      <c r="E31" s="131">
        <f t="shared" si="1"/>
        <v>240.38581995698536</v>
      </c>
      <c r="F31" s="131">
        <f t="shared" si="2"/>
        <v>243.04099149393613</v>
      </c>
      <c r="G31" s="93">
        <f t="shared" si="3"/>
        <v>725.13110257057451</v>
      </c>
    </row>
    <row r="32" spans="1:13" x14ac:dyDescent="0.3">
      <c r="A32" s="130">
        <f t="shared" si="4"/>
        <v>46539</v>
      </c>
      <c r="B32" s="85">
        <v>18</v>
      </c>
      <c r="C32" s="93">
        <f t="shared" si="5"/>
        <v>725.13110257057451</v>
      </c>
      <c r="D32" s="131">
        <f t="shared" si="0"/>
        <v>1.9941105320690788</v>
      </c>
      <c r="E32" s="131">
        <f t="shared" si="1"/>
        <v>241.04688096186706</v>
      </c>
      <c r="F32" s="131">
        <f t="shared" si="2"/>
        <v>243.04099149393613</v>
      </c>
      <c r="G32" s="93">
        <f t="shared" si="3"/>
        <v>484.08422160870748</v>
      </c>
    </row>
    <row r="33" spans="1:7" x14ac:dyDescent="0.3">
      <c r="A33" s="130">
        <f t="shared" si="4"/>
        <v>46569</v>
      </c>
      <c r="B33" s="85">
        <v>19</v>
      </c>
      <c r="C33" s="93">
        <f t="shared" si="5"/>
        <v>484.08422160870748</v>
      </c>
      <c r="D33" s="131">
        <f t="shared" si="0"/>
        <v>1.3312316094239443</v>
      </c>
      <c r="E33" s="131">
        <f t="shared" si="1"/>
        <v>241.70975988451221</v>
      </c>
      <c r="F33" s="131">
        <f t="shared" si="2"/>
        <v>243.04099149393616</v>
      </c>
      <c r="G33" s="93">
        <f t="shared" si="3"/>
        <v>242.37446172419527</v>
      </c>
    </row>
    <row r="34" spans="1:7" x14ac:dyDescent="0.3">
      <c r="A34" s="130">
        <f>EDATE(A33,1)+19</f>
        <v>46619</v>
      </c>
      <c r="B34" s="85">
        <v>20</v>
      </c>
      <c r="C34" s="93">
        <f t="shared" si="5"/>
        <v>242.37446172419527</v>
      </c>
      <c r="D34" s="131">
        <f>IPMT($E$11/12,B34,$E$7,-$E$8,$E$9,0)*20/31</f>
        <v>0.43001920628486145</v>
      </c>
      <c r="E34" s="131">
        <f t="shared" si="1"/>
        <v>242.37446172419462</v>
      </c>
      <c r="F34" s="131">
        <f t="shared" si="2"/>
        <v>242.80448093047949</v>
      </c>
      <c r="G34" s="93">
        <f t="shared" si="3"/>
        <v>6.5369931689929217E-13</v>
      </c>
    </row>
    <row r="35" spans="1:7" x14ac:dyDescent="0.3">
      <c r="A35" s="123"/>
      <c r="B35" s="124"/>
      <c r="C35" s="125"/>
      <c r="D35" s="126"/>
      <c r="E35" s="126"/>
      <c r="F35" s="126"/>
      <c r="G35" s="125"/>
    </row>
    <row r="36" spans="1:7" x14ac:dyDescent="0.3">
      <c r="A36" s="123"/>
      <c r="B36" s="124"/>
      <c r="C36" s="125"/>
      <c r="D36" s="126"/>
      <c r="E36" s="126"/>
      <c r="F36" s="126"/>
      <c r="G36" s="125"/>
    </row>
    <row r="37" spans="1:7" x14ac:dyDescent="0.3">
      <c r="A37" s="123"/>
      <c r="B37" s="124"/>
      <c r="C37" s="125"/>
      <c r="D37" s="126"/>
      <c r="E37" s="126"/>
      <c r="F37" s="126"/>
      <c r="G37" s="125"/>
    </row>
    <row r="38" spans="1:7" x14ac:dyDescent="0.3">
      <c r="A38" s="123"/>
      <c r="B38" s="124"/>
      <c r="C38" s="125"/>
      <c r="D38" s="126"/>
      <c r="E38" s="126"/>
      <c r="F38" s="126"/>
      <c r="G38" s="125"/>
    </row>
    <row r="39" spans="1:7" x14ac:dyDescent="0.3">
      <c r="A39" s="123"/>
      <c r="B39" s="124"/>
      <c r="C39" s="125"/>
      <c r="D39" s="126"/>
      <c r="E39" s="126"/>
      <c r="F39" s="126"/>
      <c r="G39" s="125"/>
    </row>
    <row r="40" spans="1:7" x14ac:dyDescent="0.3">
      <c r="A40" s="123"/>
      <c r="B40" s="124"/>
      <c r="C40" s="125"/>
      <c r="D40" s="126"/>
      <c r="E40" s="126"/>
      <c r="F40" s="126"/>
      <c r="G40" s="125"/>
    </row>
    <row r="41" spans="1:7" x14ac:dyDescent="0.3">
      <c r="A41" s="123"/>
      <c r="B41" s="124"/>
      <c r="C41" s="125"/>
      <c r="D41" s="126"/>
      <c r="E41" s="126"/>
      <c r="F41" s="126"/>
      <c r="G41" s="125"/>
    </row>
    <row r="42" spans="1:7" x14ac:dyDescent="0.3">
      <c r="A42" s="123"/>
      <c r="B42" s="124"/>
      <c r="C42" s="125"/>
      <c r="D42" s="126"/>
      <c r="E42" s="126"/>
      <c r="F42" s="126"/>
      <c r="G42" s="125"/>
    </row>
    <row r="43" spans="1:7" x14ac:dyDescent="0.3">
      <c r="A43" s="127"/>
      <c r="B43" s="119"/>
      <c r="C43" s="128"/>
      <c r="D43" s="129"/>
      <c r="E43" s="129"/>
      <c r="F43" s="129"/>
      <c r="G43" s="128"/>
    </row>
    <row r="44" spans="1:7" x14ac:dyDescent="0.3">
      <c r="A44" s="127"/>
      <c r="B44" s="119"/>
      <c r="C44" s="128"/>
      <c r="D44" s="129"/>
      <c r="E44" s="129"/>
      <c r="F44" s="129"/>
      <c r="G44" s="128"/>
    </row>
    <row r="45" spans="1:7" x14ac:dyDescent="0.3">
      <c r="A45" s="127"/>
      <c r="B45" s="119"/>
      <c r="C45" s="128"/>
      <c r="D45" s="129"/>
      <c r="E45" s="129"/>
      <c r="F45" s="129"/>
      <c r="G45" s="128"/>
    </row>
    <row r="46" spans="1:7" x14ac:dyDescent="0.3">
      <c r="A46" s="127"/>
      <c r="B46" s="119"/>
      <c r="C46" s="128"/>
      <c r="D46" s="129"/>
      <c r="E46" s="129"/>
      <c r="F46" s="129"/>
      <c r="G46" s="128"/>
    </row>
    <row r="47" spans="1:7" x14ac:dyDescent="0.3">
      <c r="A47" s="127"/>
      <c r="B47" s="119"/>
      <c r="C47" s="128"/>
      <c r="D47" s="129"/>
      <c r="E47" s="129"/>
      <c r="F47" s="129"/>
      <c r="G47" s="128"/>
    </row>
    <row r="48" spans="1:7" x14ac:dyDescent="0.3">
      <c r="A48" s="127"/>
      <c r="B48" s="119"/>
      <c r="C48" s="128"/>
      <c r="D48" s="129"/>
      <c r="E48" s="129"/>
      <c r="F48" s="129"/>
      <c r="G48" s="128"/>
    </row>
    <row r="49" spans="1:7" x14ac:dyDescent="0.3">
      <c r="A49" s="127"/>
      <c r="B49" s="119"/>
      <c r="C49" s="128"/>
      <c r="D49" s="129"/>
      <c r="E49" s="129"/>
      <c r="F49" s="129"/>
      <c r="G49" s="128"/>
    </row>
    <row r="50" spans="1:7" x14ac:dyDescent="0.3">
      <c r="A50" s="127"/>
      <c r="B50" s="119"/>
      <c r="C50" s="128"/>
      <c r="D50" s="129"/>
      <c r="E50" s="129"/>
      <c r="F50" s="129"/>
      <c r="G50" s="128"/>
    </row>
    <row r="51" spans="1:7" x14ac:dyDescent="0.3">
      <c r="A51" s="127"/>
      <c r="B51" s="119"/>
      <c r="C51" s="128"/>
      <c r="D51" s="129"/>
      <c r="E51" s="129"/>
      <c r="F51" s="129"/>
      <c r="G51" s="128"/>
    </row>
    <row r="52" spans="1:7" x14ac:dyDescent="0.3">
      <c r="A52" s="127"/>
      <c r="B52" s="119"/>
      <c r="C52" s="128"/>
      <c r="D52" s="129"/>
      <c r="E52" s="129"/>
      <c r="F52" s="129"/>
      <c r="G52" s="128"/>
    </row>
    <row r="53" spans="1:7" x14ac:dyDescent="0.3">
      <c r="A53" s="127"/>
      <c r="B53" s="119"/>
      <c r="C53" s="128"/>
      <c r="D53" s="129"/>
      <c r="E53" s="129"/>
      <c r="F53" s="129"/>
      <c r="G53" s="128"/>
    </row>
    <row r="54" spans="1:7" x14ac:dyDescent="0.3">
      <c r="A54" s="127"/>
      <c r="B54" s="119"/>
      <c r="C54" s="128"/>
      <c r="D54" s="129"/>
      <c r="E54" s="129"/>
      <c r="F54" s="129"/>
      <c r="G54" s="128"/>
    </row>
    <row r="55" spans="1:7" x14ac:dyDescent="0.3">
      <c r="A55" s="127"/>
      <c r="B55" s="119"/>
      <c r="C55" s="128"/>
      <c r="D55" s="129"/>
      <c r="E55" s="129"/>
      <c r="F55" s="129"/>
      <c r="G55" s="128"/>
    </row>
    <row r="56" spans="1:7" x14ac:dyDescent="0.3">
      <c r="A56" s="127"/>
      <c r="B56" s="119"/>
      <c r="C56" s="128"/>
      <c r="D56" s="129"/>
      <c r="E56" s="129"/>
      <c r="F56" s="129"/>
      <c r="G56" s="128"/>
    </row>
    <row r="57" spans="1:7" x14ac:dyDescent="0.3">
      <c r="A57" s="127"/>
      <c r="B57" s="119"/>
      <c r="C57" s="128"/>
      <c r="D57" s="129"/>
      <c r="E57" s="129"/>
      <c r="F57" s="129"/>
      <c r="G57" s="128"/>
    </row>
    <row r="58" spans="1:7" x14ac:dyDescent="0.3">
      <c r="A58" s="127"/>
      <c r="B58" s="119"/>
      <c r="C58" s="128"/>
      <c r="D58" s="129"/>
      <c r="E58" s="129"/>
      <c r="F58" s="129"/>
      <c r="G58" s="128"/>
    </row>
    <row r="59" spans="1:7" x14ac:dyDescent="0.3">
      <c r="A59" s="127"/>
      <c r="B59" s="119"/>
      <c r="C59" s="128"/>
      <c r="D59" s="129"/>
      <c r="E59" s="129"/>
      <c r="F59" s="129"/>
      <c r="G59" s="128"/>
    </row>
    <row r="60" spans="1:7" x14ac:dyDescent="0.3">
      <c r="A60" s="127"/>
      <c r="B60" s="119"/>
      <c r="C60" s="128"/>
      <c r="D60" s="129"/>
      <c r="E60" s="129"/>
      <c r="F60" s="129"/>
      <c r="G60" s="128"/>
    </row>
    <row r="61" spans="1:7" x14ac:dyDescent="0.3">
      <c r="A61" s="127"/>
      <c r="B61" s="119"/>
      <c r="C61" s="128"/>
      <c r="D61" s="129"/>
      <c r="E61" s="129"/>
      <c r="F61" s="129"/>
      <c r="G61" s="128"/>
    </row>
    <row r="62" spans="1:7" x14ac:dyDescent="0.3">
      <c r="A62" s="127"/>
      <c r="B62" s="119"/>
      <c r="C62" s="128"/>
      <c r="D62" s="129"/>
      <c r="E62" s="129"/>
      <c r="F62" s="129"/>
      <c r="G62" s="128"/>
    </row>
    <row r="63" spans="1:7" x14ac:dyDescent="0.3">
      <c r="A63" s="127"/>
      <c r="B63" s="119"/>
      <c r="C63" s="128"/>
      <c r="D63" s="129"/>
      <c r="E63" s="129"/>
      <c r="F63" s="129"/>
      <c r="G63" s="128"/>
    </row>
    <row r="64" spans="1:7" x14ac:dyDescent="0.3">
      <c r="A64" s="127"/>
      <c r="B64" s="119"/>
      <c r="C64" s="128"/>
      <c r="D64" s="129"/>
      <c r="E64" s="129"/>
      <c r="F64" s="129"/>
      <c r="G64" s="128"/>
    </row>
    <row r="65" spans="1:7" x14ac:dyDescent="0.3">
      <c r="A65" s="127"/>
      <c r="B65" s="119"/>
      <c r="C65" s="128"/>
      <c r="D65" s="129"/>
      <c r="E65" s="129"/>
      <c r="F65" s="129"/>
      <c r="G65" s="128"/>
    </row>
    <row r="66" spans="1:7" x14ac:dyDescent="0.3">
      <c r="A66" s="127"/>
      <c r="B66" s="119"/>
      <c r="C66" s="128"/>
      <c r="D66" s="129"/>
      <c r="E66" s="129"/>
      <c r="F66" s="129"/>
      <c r="G66" s="128"/>
    </row>
    <row r="67" spans="1:7" x14ac:dyDescent="0.3">
      <c r="A67" s="127"/>
      <c r="B67" s="119"/>
      <c r="C67" s="128"/>
      <c r="D67" s="129"/>
      <c r="E67" s="129"/>
      <c r="F67" s="129"/>
      <c r="G67" s="128"/>
    </row>
    <row r="68" spans="1:7" x14ac:dyDescent="0.3">
      <c r="A68" s="127"/>
      <c r="B68" s="119"/>
      <c r="C68" s="128"/>
      <c r="D68" s="129"/>
      <c r="E68" s="129"/>
      <c r="F68" s="129"/>
      <c r="G68" s="128"/>
    </row>
    <row r="69" spans="1:7" x14ac:dyDescent="0.3">
      <c r="A69" s="127"/>
      <c r="B69" s="119"/>
      <c r="C69" s="128"/>
      <c r="D69" s="129"/>
      <c r="E69" s="129"/>
      <c r="F69" s="129"/>
      <c r="G69" s="128"/>
    </row>
    <row r="70" spans="1:7" x14ac:dyDescent="0.3">
      <c r="A70" s="127"/>
      <c r="B70" s="119"/>
      <c r="C70" s="128"/>
      <c r="D70" s="129"/>
      <c r="E70" s="129"/>
      <c r="F70" s="129"/>
      <c r="G70" s="128"/>
    </row>
    <row r="71" spans="1:7" x14ac:dyDescent="0.3">
      <c r="A71" s="127"/>
      <c r="B71" s="119"/>
      <c r="C71" s="128"/>
      <c r="D71" s="129"/>
      <c r="E71" s="129"/>
      <c r="F71" s="129"/>
      <c r="G71" s="128"/>
    </row>
    <row r="72" spans="1:7" x14ac:dyDescent="0.3">
      <c r="A72" s="127"/>
      <c r="B72" s="119"/>
      <c r="C72" s="128"/>
      <c r="D72" s="129"/>
      <c r="E72" s="129"/>
      <c r="F72" s="129"/>
      <c r="G72" s="128"/>
    </row>
    <row r="73" spans="1:7" x14ac:dyDescent="0.3">
      <c r="A73" s="127"/>
      <c r="B73" s="119"/>
      <c r="C73" s="128"/>
      <c r="D73" s="129"/>
      <c r="E73" s="129"/>
      <c r="F73" s="129"/>
      <c r="G73" s="128"/>
    </row>
    <row r="74" spans="1:7" x14ac:dyDescent="0.3">
      <c r="A74" s="127"/>
      <c r="B74" s="119"/>
      <c r="C74" s="128"/>
      <c r="D74" s="129"/>
      <c r="E74" s="129"/>
      <c r="F74" s="129"/>
      <c r="G74" s="128"/>
    </row>
    <row r="75" spans="1:7" x14ac:dyDescent="0.3">
      <c r="A75" s="127"/>
      <c r="B75" s="119"/>
      <c r="C75" s="128"/>
      <c r="D75" s="129"/>
      <c r="E75" s="129"/>
      <c r="F75" s="129"/>
      <c r="G75" s="128"/>
    </row>
    <row r="76" spans="1:7" x14ac:dyDescent="0.3">
      <c r="A76" s="127"/>
      <c r="B76" s="119"/>
      <c r="C76" s="128"/>
      <c r="D76" s="129"/>
      <c r="E76" s="129"/>
      <c r="F76" s="129"/>
      <c r="G76" s="128"/>
    </row>
    <row r="77" spans="1:7" x14ac:dyDescent="0.3">
      <c r="A77" s="127"/>
      <c r="B77" s="119"/>
      <c r="C77" s="128"/>
      <c r="D77" s="129"/>
      <c r="E77" s="129"/>
      <c r="F77" s="129"/>
      <c r="G77" s="128"/>
    </row>
    <row r="78" spans="1:7" x14ac:dyDescent="0.3">
      <c r="A78" s="127"/>
      <c r="B78" s="119"/>
      <c r="C78" s="128"/>
      <c r="D78" s="129"/>
      <c r="E78" s="129"/>
      <c r="F78" s="129"/>
      <c r="G78" s="128"/>
    </row>
    <row r="79" spans="1:7" x14ac:dyDescent="0.3">
      <c r="A79" s="127"/>
      <c r="B79" s="119"/>
      <c r="C79" s="128"/>
      <c r="D79" s="129"/>
      <c r="E79" s="129"/>
      <c r="F79" s="129"/>
      <c r="G79" s="128"/>
    </row>
    <row r="80" spans="1:7" x14ac:dyDescent="0.3">
      <c r="A80" s="127"/>
      <c r="B80" s="119"/>
      <c r="C80" s="128"/>
      <c r="D80" s="129"/>
      <c r="E80" s="129"/>
      <c r="F80" s="129"/>
      <c r="G80" s="128"/>
    </row>
    <row r="81" spans="1:7" x14ac:dyDescent="0.3">
      <c r="A81" s="127"/>
      <c r="B81" s="119"/>
      <c r="C81" s="128"/>
      <c r="D81" s="129"/>
      <c r="E81" s="129"/>
      <c r="F81" s="129"/>
      <c r="G81" s="128"/>
    </row>
    <row r="82" spans="1:7" x14ac:dyDescent="0.3">
      <c r="A82" s="127"/>
      <c r="B82" s="119"/>
      <c r="C82" s="128"/>
      <c r="D82" s="129"/>
      <c r="E82" s="129"/>
      <c r="F82" s="129"/>
      <c r="G82" s="128"/>
    </row>
    <row r="83" spans="1:7" x14ac:dyDescent="0.3">
      <c r="A83" s="127"/>
      <c r="B83" s="119"/>
      <c r="C83" s="128"/>
      <c r="D83" s="129"/>
      <c r="E83" s="129"/>
      <c r="F83" s="129"/>
      <c r="G83" s="128"/>
    </row>
    <row r="84" spans="1:7" x14ac:dyDescent="0.3">
      <c r="A84" s="127"/>
      <c r="B84" s="119"/>
      <c r="C84" s="128"/>
      <c r="D84" s="129"/>
      <c r="E84" s="129"/>
      <c r="F84" s="129"/>
      <c r="G84" s="128"/>
    </row>
    <row r="85" spans="1:7" x14ac:dyDescent="0.3">
      <c r="A85" s="127"/>
      <c r="B85" s="119"/>
      <c r="C85" s="128"/>
      <c r="D85" s="129"/>
      <c r="E85" s="129"/>
      <c r="F85" s="129"/>
      <c r="G85" s="128"/>
    </row>
    <row r="86" spans="1:7" x14ac:dyDescent="0.3">
      <c r="A86" s="127"/>
      <c r="B86" s="119"/>
      <c r="C86" s="128"/>
      <c r="D86" s="129"/>
      <c r="E86" s="129"/>
      <c r="F86" s="129"/>
      <c r="G86" s="128"/>
    </row>
    <row r="87" spans="1:7" x14ac:dyDescent="0.3">
      <c r="A87" s="127"/>
      <c r="B87" s="119"/>
      <c r="C87" s="128"/>
      <c r="D87" s="129"/>
      <c r="E87" s="129"/>
      <c r="F87" s="129"/>
      <c r="G87" s="128"/>
    </row>
    <row r="88" spans="1:7" x14ac:dyDescent="0.3">
      <c r="A88" s="127"/>
      <c r="B88" s="119"/>
      <c r="C88" s="128"/>
      <c r="D88" s="129"/>
      <c r="E88" s="129"/>
      <c r="F88" s="129"/>
      <c r="G88" s="128"/>
    </row>
    <row r="89" spans="1:7" x14ac:dyDescent="0.3">
      <c r="A89" s="127"/>
      <c r="B89" s="119"/>
      <c r="C89" s="128"/>
      <c r="D89" s="129"/>
      <c r="E89" s="129"/>
      <c r="F89" s="129"/>
      <c r="G89" s="128"/>
    </row>
    <row r="90" spans="1:7" x14ac:dyDescent="0.3">
      <c r="A90" s="127"/>
      <c r="B90" s="119"/>
      <c r="C90" s="128"/>
      <c r="D90" s="129"/>
      <c r="E90" s="129"/>
      <c r="F90" s="129"/>
      <c r="G90" s="128"/>
    </row>
    <row r="91" spans="1:7" x14ac:dyDescent="0.3">
      <c r="A91" s="127"/>
      <c r="B91" s="119"/>
      <c r="C91" s="128"/>
      <c r="D91" s="129"/>
      <c r="E91" s="129"/>
      <c r="F91" s="129"/>
      <c r="G91" s="128"/>
    </row>
    <row r="92" spans="1:7" x14ac:dyDescent="0.3">
      <c r="A92" s="127"/>
      <c r="B92" s="119"/>
      <c r="C92" s="128"/>
      <c r="D92" s="129"/>
      <c r="E92" s="129"/>
      <c r="F92" s="129"/>
      <c r="G92" s="128"/>
    </row>
    <row r="93" spans="1:7" x14ac:dyDescent="0.3">
      <c r="A93" s="127"/>
      <c r="B93" s="119"/>
      <c r="C93" s="128"/>
      <c r="D93" s="129"/>
      <c r="E93" s="129"/>
      <c r="F93" s="129"/>
      <c r="G93" s="128"/>
    </row>
    <row r="94" spans="1:7" x14ac:dyDescent="0.3">
      <c r="A94" s="127"/>
      <c r="B94" s="119"/>
      <c r="C94" s="128"/>
      <c r="D94" s="129"/>
      <c r="E94" s="129"/>
      <c r="F94" s="129"/>
      <c r="G94" s="128"/>
    </row>
    <row r="95" spans="1:7" x14ac:dyDescent="0.3">
      <c r="A95" s="127"/>
      <c r="B95" s="119"/>
      <c r="C95" s="128"/>
      <c r="D95" s="129"/>
      <c r="E95" s="129"/>
      <c r="F95" s="129"/>
      <c r="G95" s="128"/>
    </row>
    <row r="96" spans="1:7" x14ac:dyDescent="0.3">
      <c r="A96" s="127"/>
      <c r="B96" s="119"/>
      <c r="C96" s="128"/>
      <c r="D96" s="129"/>
      <c r="E96" s="129"/>
      <c r="F96" s="129"/>
      <c r="G96" s="128"/>
    </row>
    <row r="97" spans="1:7" x14ac:dyDescent="0.3">
      <c r="A97" s="127"/>
      <c r="B97" s="119"/>
      <c r="C97" s="128"/>
      <c r="D97" s="129"/>
      <c r="E97" s="129"/>
      <c r="F97" s="129"/>
      <c r="G97" s="128"/>
    </row>
    <row r="98" spans="1:7" x14ac:dyDescent="0.3">
      <c r="A98" s="127"/>
      <c r="B98" s="119"/>
      <c r="C98" s="128"/>
      <c r="D98" s="129"/>
      <c r="E98" s="129"/>
      <c r="F98" s="129"/>
      <c r="G98" s="128"/>
    </row>
    <row r="99" spans="1:7" x14ac:dyDescent="0.3">
      <c r="A99" s="127"/>
      <c r="B99" s="119"/>
      <c r="C99" s="128"/>
      <c r="D99" s="129"/>
      <c r="E99" s="129"/>
      <c r="F99" s="129"/>
      <c r="G99" s="128"/>
    </row>
    <row r="100" spans="1:7" x14ac:dyDescent="0.3">
      <c r="A100" s="127"/>
      <c r="B100" s="119"/>
      <c r="C100" s="128"/>
      <c r="D100" s="129"/>
      <c r="E100" s="129"/>
      <c r="F100" s="129"/>
      <c r="G100" s="128"/>
    </row>
    <row r="101" spans="1:7" x14ac:dyDescent="0.3">
      <c r="A101" s="127"/>
      <c r="B101" s="119"/>
      <c r="C101" s="128"/>
      <c r="D101" s="129"/>
      <c r="E101" s="129"/>
      <c r="F101" s="129"/>
      <c r="G101" s="128"/>
    </row>
    <row r="102" spans="1:7" x14ac:dyDescent="0.3">
      <c r="A102" s="127"/>
      <c r="B102" s="119"/>
      <c r="C102" s="128"/>
      <c r="D102" s="129"/>
      <c r="E102" s="129"/>
      <c r="F102" s="129"/>
      <c r="G102" s="128"/>
    </row>
    <row r="103" spans="1:7" x14ac:dyDescent="0.3">
      <c r="A103" s="127"/>
      <c r="B103" s="119"/>
      <c r="C103" s="128"/>
      <c r="D103" s="129"/>
      <c r="E103" s="129"/>
      <c r="F103" s="129"/>
      <c r="G103" s="128"/>
    </row>
    <row r="104" spans="1:7" x14ac:dyDescent="0.3">
      <c r="A104" s="127"/>
      <c r="B104" s="119"/>
      <c r="C104" s="128"/>
      <c r="D104" s="129"/>
      <c r="E104" s="129"/>
      <c r="F104" s="129"/>
      <c r="G104" s="128"/>
    </row>
    <row r="105" spans="1:7" x14ac:dyDescent="0.3">
      <c r="A105" s="127"/>
      <c r="B105" s="119"/>
      <c r="C105" s="128"/>
      <c r="D105" s="129"/>
      <c r="E105" s="129"/>
      <c r="F105" s="129"/>
      <c r="G105" s="128"/>
    </row>
    <row r="106" spans="1:7" x14ac:dyDescent="0.3">
      <c r="A106" s="127"/>
      <c r="B106" s="119"/>
      <c r="C106" s="128"/>
      <c r="D106" s="129"/>
      <c r="E106" s="129"/>
      <c r="F106" s="129"/>
      <c r="G106" s="128"/>
    </row>
    <row r="107" spans="1:7" x14ac:dyDescent="0.3">
      <c r="A107" s="127"/>
      <c r="B107" s="119"/>
      <c r="C107" s="128"/>
      <c r="D107" s="129"/>
      <c r="E107" s="129"/>
      <c r="F107" s="129"/>
      <c r="G107" s="128"/>
    </row>
    <row r="108" spans="1:7" x14ac:dyDescent="0.3">
      <c r="A108" s="127"/>
      <c r="B108" s="119"/>
      <c r="C108" s="128"/>
      <c r="D108" s="129"/>
      <c r="E108" s="129"/>
      <c r="F108" s="129"/>
      <c r="G108" s="128"/>
    </row>
    <row r="109" spans="1:7" x14ac:dyDescent="0.3">
      <c r="A109" s="127"/>
      <c r="B109" s="119"/>
      <c r="C109" s="128"/>
      <c r="D109" s="129"/>
      <c r="E109" s="129"/>
      <c r="F109" s="129"/>
      <c r="G109" s="128"/>
    </row>
    <row r="110" spans="1:7" x14ac:dyDescent="0.3">
      <c r="A110" s="127"/>
      <c r="B110" s="119"/>
      <c r="C110" s="128"/>
      <c r="D110" s="129"/>
      <c r="E110" s="129"/>
      <c r="F110" s="129"/>
      <c r="G110" s="128"/>
    </row>
    <row r="111" spans="1:7" x14ac:dyDescent="0.3">
      <c r="A111" s="127"/>
      <c r="B111" s="119"/>
      <c r="C111" s="128"/>
      <c r="D111" s="129"/>
      <c r="E111" s="129"/>
      <c r="F111" s="129"/>
      <c r="G111" s="128"/>
    </row>
    <row r="112" spans="1:7" x14ac:dyDescent="0.3">
      <c r="A112" s="127"/>
      <c r="B112" s="119"/>
      <c r="C112" s="128"/>
      <c r="D112" s="129"/>
      <c r="E112" s="129"/>
      <c r="F112" s="129"/>
      <c r="G112" s="128"/>
    </row>
    <row r="113" spans="1:7" x14ac:dyDescent="0.3">
      <c r="A113" s="127"/>
      <c r="B113" s="119"/>
      <c r="C113" s="128"/>
      <c r="D113" s="129"/>
      <c r="E113" s="129"/>
      <c r="F113" s="129"/>
      <c r="G113" s="128"/>
    </row>
    <row r="114" spans="1:7" x14ac:dyDescent="0.3">
      <c r="A114" s="127"/>
      <c r="B114" s="119"/>
      <c r="C114" s="128"/>
      <c r="D114" s="129"/>
      <c r="E114" s="129"/>
      <c r="F114" s="129"/>
      <c r="G114" s="128"/>
    </row>
    <row r="115" spans="1:7" x14ac:dyDescent="0.3">
      <c r="A115" s="127"/>
      <c r="B115" s="119"/>
      <c r="C115" s="128"/>
      <c r="D115" s="129"/>
      <c r="E115" s="129"/>
      <c r="F115" s="129"/>
      <c r="G115" s="128"/>
    </row>
    <row r="116" spans="1:7" x14ac:dyDescent="0.3">
      <c r="A116" s="127"/>
      <c r="B116" s="119"/>
      <c r="C116" s="128"/>
      <c r="D116" s="129"/>
      <c r="E116" s="129"/>
      <c r="F116" s="129"/>
      <c r="G116" s="128"/>
    </row>
    <row r="117" spans="1:7" x14ac:dyDescent="0.3">
      <c r="A117" s="127"/>
      <c r="B117" s="119"/>
      <c r="C117" s="128"/>
      <c r="D117" s="129"/>
      <c r="E117" s="129"/>
      <c r="F117" s="129"/>
      <c r="G117" s="128"/>
    </row>
    <row r="118" spans="1:7" x14ac:dyDescent="0.3">
      <c r="A118" s="127"/>
      <c r="B118" s="119"/>
      <c r="C118" s="128"/>
      <c r="D118" s="129"/>
      <c r="E118" s="129"/>
      <c r="F118" s="129"/>
      <c r="G118" s="128"/>
    </row>
    <row r="119" spans="1:7" x14ac:dyDescent="0.3">
      <c r="A119" s="127"/>
      <c r="B119" s="119"/>
      <c r="C119" s="128"/>
      <c r="D119" s="129"/>
      <c r="E119" s="129"/>
      <c r="F119" s="129"/>
      <c r="G119" s="128"/>
    </row>
    <row r="120" spans="1:7" x14ac:dyDescent="0.3">
      <c r="A120" s="127"/>
      <c r="B120" s="119"/>
      <c r="C120" s="128"/>
      <c r="D120" s="129"/>
      <c r="E120" s="129"/>
      <c r="F120" s="129"/>
      <c r="G120" s="128"/>
    </row>
    <row r="121" spans="1:7" x14ac:dyDescent="0.3">
      <c r="A121" s="127"/>
      <c r="B121" s="119"/>
      <c r="C121" s="128"/>
      <c r="D121" s="129"/>
      <c r="E121" s="129"/>
      <c r="F121" s="129"/>
      <c r="G121" s="128"/>
    </row>
    <row r="122" spans="1:7" x14ac:dyDescent="0.3">
      <c r="A122" s="127"/>
      <c r="B122" s="119"/>
      <c r="C122" s="128"/>
      <c r="D122" s="129"/>
      <c r="E122" s="129"/>
      <c r="F122" s="129"/>
      <c r="G122" s="128"/>
    </row>
    <row r="123" spans="1:7" x14ac:dyDescent="0.3">
      <c r="A123" s="127"/>
      <c r="B123" s="119"/>
      <c r="C123" s="128"/>
      <c r="D123" s="129"/>
      <c r="E123" s="129"/>
      <c r="F123" s="129"/>
      <c r="G123" s="128"/>
    </row>
    <row r="124" spans="1:7" x14ac:dyDescent="0.3">
      <c r="A124" s="127"/>
      <c r="B124" s="119"/>
      <c r="C124" s="128"/>
      <c r="D124" s="129"/>
      <c r="E124" s="129"/>
      <c r="F124" s="129"/>
      <c r="G124" s="128"/>
    </row>
    <row r="125" spans="1:7" x14ac:dyDescent="0.3">
      <c r="A125" s="127"/>
      <c r="B125" s="119"/>
      <c r="C125" s="128"/>
      <c r="D125" s="129"/>
      <c r="E125" s="129"/>
      <c r="F125" s="129"/>
      <c r="G125" s="128"/>
    </row>
    <row r="126" spans="1:7" x14ac:dyDescent="0.3">
      <c r="A126" s="127"/>
      <c r="B126" s="119"/>
      <c r="C126" s="128"/>
      <c r="D126" s="129"/>
      <c r="E126" s="129"/>
      <c r="F126" s="129"/>
      <c r="G126" s="128"/>
    </row>
    <row r="127" spans="1:7" x14ac:dyDescent="0.3">
      <c r="A127" s="127"/>
      <c r="B127" s="119"/>
      <c r="C127" s="128"/>
      <c r="D127" s="129"/>
      <c r="E127" s="129"/>
      <c r="F127" s="129"/>
      <c r="G127" s="128"/>
    </row>
    <row r="128" spans="1:7" x14ac:dyDescent="0.3">
      <c r="A128" s="127"/>
      <c r="B128" s="119"/>
      <c r="C128" s="128"/>
      <c r="D128" s="129"/>
      <c r="E128" s="129"/>
      <c r="F128" s="129"/>
      <c r="G128" s="128"/>
    </row>
    <row r="129" spans="1:7" x14ac:dyDescent="0.3">
      <c r="A129" s="127"/>
      <c r="B129" s="119"/>
      <c r="C129" s="128"/>
      <c r="D129" s="129"/>
      <c r="E129" s="129"/>
      <c r="F129" s="129"/>
      <c r="G129" s="128"/>
    </row>
    <row r="130" spans="1:7" x14ac:dyDescent="0.3">
      <c r="A130" s="127"/>
      <c r="B130" s="119"/>
      <c r="C130" s="128"/>
      <c r="D130" s="129"/>
      <c r="E130" s="129"/>
      <c r="F130" s="129"/>
      <c r="G130" s="128"/>
    </row>
    <row r="131" spans="1:7" x14ac:dyDescent="0.3">
      <c r="A131" s="127"/>
      <c r="B131" s="119"/>
      <c r="C131" s="128"/>
      <c r="D131" s="129"/>
      <c r="E131" s="129"/>
      <c r="F131" s="129"/>
      <c r="G131" s="128"/>
    </row>
    <row r="132" spans="1:7" x14ac:dyDescent="0.3">
      <c r="A132" s="127"/>
      <c r="B132" s="119"/>
      <c r="C132" s="128"/>
      <c r="D132" s="129"/>
      <c r="E132" s="129"/>
      <c r="F132" s="129"/>
      <c r="G132" s="128"/>
    </row>
    <row r="133" spans="1:7" x14ac:dyDescent="0.3">
      <c r="A133" s="127"/>
      <c r="B133" s="119"/>
      <c r="C133" s="128"/>
      <c r="D133" s="129"/>
      <c r="E133" s="129"/>
      <c r="F133" s="129"/>
      <c r="G133" s="128"/>
    </row>
    <row r="134" spans="1:7" x14ac:dyDescent="0.3">
      <c r="A134" s="127"/>
      <c r="B134" s="119"/>
      <c r="C134" s="128"/>
      <c r="D134" s="129"/>
      <c r="E134" s="129"/>
      <c r="F134" s="129"/>
      <c r="G134" s="1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E6D5-D6A8-4493-9E05-E334E3AAECE3}">
  <dimension ref="A1:P143"/>
  <sheetViews>
    <sheetView zoomScaleNormal="100" workbookViewId="0">
      <selection activeCell="E8" sqref="E8"/>
    </sheetView>
  </sheetViews>
  <sheetFormatPr defaultRowHeight="14.4" x14ac:dyDescent="0.3"/>
  <cols>
    <col min="1" max="1" width="9.109375" style="84" customWidth="1"/>
    <col min="2" max="2" width="7.88671875" style="84" customWidth="1"/>
    <col min="3" max="3" width="14.6640625" style="84" customWidth="1"/>
    <col min="4" max="4" width="14.33203125" style="84" customWidth="1"/>
    <col min="5" max="6" width="14.6640625" style="84" customWidth="1"/>
    <col min="7" max="7" width="14.6640625" style="91" customWidth="1"/>
    <col min="8" max="257" width="9.109375" style="84" customWidth="1"/>
    <col min="258" max="258" width="7.88671875" style="84" customWidth="1"/>
    <col min="259" max="259" width="14.6640625" style="84" customWidth="1"/>
    <col min="260" max="260" width="14.33203125" style="84" customWidth="1"/>
    <col min="261" max="263" width="14.6640625" style="84" customWidth="1"/>
    <col min="264" max="513" width="9.109375" style="84" customWidth="1"/>
    <col min="514" max="514" width="7.88671875" style="84" customWidth="1"/>
    <col min="515" max="515" width="14.6640625" style="84" customWidth="1"/>
    <col min="516" max="516" width="14.33203125" style="84" customWidth="1"/>
    <col min="517" max="519" width="14.6640625" style="84" customWidth="1"/>
    <col min="520" max="769" width="9.109375" style="84" customWidth="1"/>
    <col min="770" max="770" width="7.88671875" style="84" customWidth="1"/>
    <col min="771" max="771" width="14.6640625" style="84" customWidth="1"/>
    <col min="772" max="772" width="14.33203125" style="84" customWidth="1"/>
    <col min="773" max="775" width="14.6640625" style="84" customWidth="1"/>
    <col min="776" max="1025" width="9.109375" style="84" customWidth="1"/>
    <col min="1026" max="1026" width="7.88671875" style="84" customWidth="1"/>
    <col min="1027" max="1027" width="14.6640625" style="84" customWidth="1"/>
    <col min="1028" max="1028" width="14.33203125" style="84" customWidth="1"/>
    <col min="1029" max="1031" width="14.6640625" style="84" customWidth="1"/>
    <col min="1032" max="1281" width="9.109375" style="84" customWidth="1"/>
    <col min="1282" max="1282" width="7.88671875" style="84" customWidth="1"/>
    <col min="1283" max="1283" width="14.6640625" style="84" customWidth="1"/>
    <col min="1284" max="1284" width="14.33203125" style="84" customWidth="1"/>
    <col min="1285" max="1287" width="14.6640625" style="84" customWidth="1"/>
    <col min="1288" max="1537" width="9.109375" style="84" customWidth="1"/>
    <col min="1538" max="1538" width="7.88671875" style="84" customWidth="1"/>
    <col min="1539" max="1539" width="14.6640625" style="84" customWidth="1"/>
    <col min="1540" max="1540" width="14.33203125" style="84" customWidth="1"/>
    <col min="1541" max="1543" width="14.6640625" style="84" customWidth="1"/>
    <col min="1544" max="1793" width="9.109375" style="84" customWidth="1"/>
    <col min="1794" max="1794" width="7.88671875" style="84" customWidth="1"/>
    <col min="1795" max="1795" width="14.6640625" style="84" customWidth="1"/>
    <col min="1796" max="1796" width="14.33203125" style="84" customWidth="1"/>
    <col min="1797" max="1799" width="14.6640625" style="84" customWidth="1"/>
    <col min="1800" max="2049" width="9.109375" style="84" customWidth="1"/>
    <col min="2050" max="2050" width="7.88671875" style="84" customWidth="1"/>
    <col min="2051" max="2051" width="14.6640625" style="84" customWidth="1"/>
    <col min="2052" max="2052" width="14.33203125" style="84" customWidth="1"/>
    <col min="2053" max="2055" width="14.6640625" style="84" customWidth="1"/>
    <col min="2056" max="2305" width="9.109375" style="84" customWidth="1"/>
    <col min="2306" max="2306" width="7.88671875" style="84" customWidth="1"/>
    <col min="2307" max="2307" width="14.6640625" style="84" customWidth="1"/>
    <col min="2308" max="2308" width="14.33203125" style="84" customWidth="1"/>
    <col min="2309" max="2311" width="14.6640625" style="84" customWidth="1"/>
    <col min="2312" max="2561" width="9.109375" style="84" customWidth="1"/>
    <col min="2562" max="2562" width="7.88671875" style="84" customWidth="1"/>
    <col min="2563" max="2563" width="14.6640625" style="84" customWidth="1"/>
    <col min="2564" max="2564" width="14.33203125" style="84" customWidth="1"/>
    <col min="2565" max="2567" width="14.6640625" style="84" customWidth="1"/>
    <col min="2568" max="2817" width="9.109375" style="84" customWidth="1"/>
    <col min="2818" max="2818" width="7.88671875" style="84" customWidth="1"/>
    <col min="2819" max="2819" width="14.6640625" style="84" customWidth="1"/>
    <col min="2820" max="2820" width="14.33203125" style="84" customWidth="1"/>
    <col min="2821" max="2823" width="14.6640625" style="84" customWidth="1"/>
    <col min="2824" max="3073" width="9.109375" style="84" customWidth="1"/>
    <col min="3074" max="3074" width="7.88671875" style="84" customWidth="1"/>
    <col min="3075" max="3075" width="14.6640625" style="84" customWidth="1"/>
    <col min="3076" max="3076" width="14.33203125" style="84" customWidth="1"/>
    <col min="3077" max="3079" width="14.6640625" style="84" customWidth="1"/>
    <col min="3080" max="3329" width="9.109375" style="84" customWidth="1"/>
    <col min="3330" max="3330" width="7.88671875" style="84" customWidth="1"/>
    <col min="3331" max="3331" width="14.6640625" style="84" customWidth="1"/>
    <col min="3332" max="3332" width="14.33203125" style="84" customWidth="1"/>
    <col min="3333" max="3335" width="14.6640625" style="84" customWidth="1"/>
    <col min="3336" max="3585" width="9.109375" style="84" customWidth="1"/>
    <col min="3586" max="3586" width="7.88671875" style="84" customWidth="1"/>
    <col min="3587" max="3587" width="14.6640625" style="84" customWidth="1"/>
    <col min="3588" max="3588" width="14.33203125" style="84" customWidth="1"/>
    <col min="3589" max="3591" width="14.6640625" style="84" customWidth="1"/>
    <col min="3592" max="3841" width="9.109375" style="84" customWidth="1"/>
    <col min="3842" max="3842" width="7.88671875" style="84" customWidth="1"/>
    <col min="3843" max="3843" width="14.6640625" style="84" customWidth="1"/>
    <col min="3844" max="3844" width="14.33203125" style="84" customWidth="1"/>
    <col min="3845" max="3847" width="14.6640625" style="84" customWidth="1"/>
    <col min="3848" max="4097" width="9.109375" style="84" customWidth="1"/>
    <col min="4098" max="4098" width="7.88671875" style="84" customWidth="1"/>
    <col min="4099" max="4099" width="14.6640625" style="84" customWidth="1"/>
    <col min="4100" max="4100" width="14.33203125" style="84" customWidth="1"/>
    <col min="4101" max="4103" width="14.6640625" style="84" customWidth="1"/>
    <col min="4104" max="4353" width="9.109375" style="84" customWidth="1"/>
    <col min="4354" max="4354" width="7.88671875" style="84" customWidth="1"/>
    <col min="4355" max="4355" width="14.6640625" style="84" customWidth="1"/>
    <col min="4356" max="4356" width="14.33203125" style="84" customWidth="1"/>
    <col min="4357" max="4359" width="14.6640625" style="84" customWidth="1"/>
    <col min="4360" max="4609" width="9.109375" style="84" customWidth="1"/>
    <col min="4610" max="4610" width="7.88671875" style="84" customWidth="1"/>
    <col min="4611" max="4611" width="14.6640625" style="84" customWidth="1"/>
    <col min="4612" max="4612" width="14.33203125" style="84" customWidth="1"/>
    <col min="4613" max="4615" width="14.6640625" style="84" customWidth="1"/>
    <col min="4616" max="4865" width="9.109375" style="84" customWidth="1"/>
    <col min="4866" max="4866" width="7.88671875" style="84" customWidth="1"/>
    <col min="4867" max="4867" width="14.6640625" style="84" customWidth="1"/>
    <col min="4868" max="4868" width="14.33203125" style="84" customWidth="1"/>
    <col min="4869" max="4871" width="14.6640625" style="84" customWidth="1"/>
    <col min="4872" max="5121" width="9.109375" style="84" customWidth="1"/>
    <col min="5122" max="5122" width="7.88671875" style="84" customWidth="1"/>
    <col min="5123" max="5123" width="14.6640625" style="84" customWidth="1"/>
    <col min="5124" max="5124" width="14.33203125" style="84" customWidth="1"/>
    <col min="5125" max="5127" width="14.6640625" style="84" customWidth="1"/>
    <col min="5128" max="5377" width="9.109375" style="84" customWidth="1"/>
    <col min="5378" max="5378" width="7.88671875" style="84" customWidth="1"/>
    <col min="5379" max="5379" width="14.6640625" style="84" customWidth="1"/>
    <col min="5380" max="5380" width="14.33203125" style="84" customWidth="1"/>
    <col min="5381" max="5383" width="14.6640625" style="84" customWidth="1"/>
    <col min="5384" max="5633" width="9.109375" style="84" customWidth="1"/>
    <col min="5634" max="5634" width="7.88671875" style="84" customWidth="1"/>
    <col min="5635" max="5635" width="14.6640625" style="84" customWidth="1"/>
    <col min="5636" max="5636" width="14.33203125" style="84" customWidth="1"/>
    <col min="5637" max="5639" width="14.6640625" style="84" customWidth="1"/>
    <col min="5640" max="5889" width="9.109375" style="84" customWidth="1"/>
    <col min="5890" max="5890" width="7.88671875" style="84" customWidth="1"/>
    <col min="5891" max="5891" width="14.6640625" style="84" customWidth="1"/>
    <col min="5892" max="5892" width="14.33203125" style="84" customWidth="1"/>
    <col min="5893" max="5895" width="14.6640625" style="84" customWidth="1"/>
    <col min="5896" max="6145" width="9.109375" style="84" customWidth="1"/>
    <col min="6146" max="6146" width="7.88671875" style="84" customWidth="1"/>
    <col min="6147" max="6147" width="14.6640625" style="84" customWidth="1"/>
    <col min="6148" max="6148" width="14.33203125" style="84" customWidth="1"/>
    <col min="6149" max="6151" width="14.6640625" style="84" customWidth="1"/>
    <col min="6152" max="6401" width="9.109375" style="84" customWidth="1"/>
    <col min="6402" max="6402" width="7.88671875" style="84" customWidth="1"/>
    <col min="6403" max="6403" width="14.6640625" style="84" customWidth="1"/>
    <col min="6404" max="6404" width="14.33203125" style="84" customWidth="1"/>
    <col min="6405" max="6407" width="14.6640625" style="84" customWidth="1"/>
    <col min="6408" max="6657" width="9.109375" style="84" customWidth="1"/>
    <col min="6658" max="6658" width="7.88671875" style="84" customWidth="1"/>
    <col min="6659" max="6659" width="14.6640625" style="84" customWidth="1"/>
    <col min="6660" max="6660" width="14.33203125" style="84" customWidth="1"/>
    <col min="6661" max="6663" width="14.6640625" style="84" customWidth="1"/>
    <col min="6664" max="6913" width="9.109375" style="84" customWidth="1"/>
    <col min="6914" max="6914" width="7.88671875" style="84" customWidth="1"/>
    <col min="6915" max="6915" width="14.6640625" style="84" customWidth="1"/>
    <col min="6916" max="6916" width="14.33203125" style="84" customWidth="1"/>
    <col min="6917" max="6919" width="14.6640625" style="84" customWidth="1"/>
    <col min="6920" max="7169" width="9.109375" style="84" customWidth="1"/>
    <col min="7170" max="7170" width="7.88671875" style="84" customWidth="1"/>
    <col min="7171" max="7171" width="14.6640625" style="84" customWidth="1"/>
    <col min="7172" max="7172" width="14.33203125" style="84" customWidth="1"/>
    <col min="7173" max="7175" width="14.6640625" style="84" customWidth="1"/>
    <col min="7176" max="7425" width="9.109375" style="84" customWidth="1"/>
    <col min="7426" max="7426" width="7.88671875" style="84" customWidth="1"/>
    <col min="7427" max="7427" width="14.6640625" style="84" customWidth="1"/>
    <col min="7428" max="7428" width="14.33203125" style="84" customWidth="1"/>
    <col min="7429" max="7431" width="14.6640625" style="84" customWidth="1"/>
    <col min="7432" max="7681" width="9.109375" style="84" customWidth="1"/>
    <col min="7682" max="7682" width="7.88671875" style="84" customWidth="1"/>
    <col min="7683" max="7683" width="14.6640625" style="84" customWidth="1"/>
    <col min="7684" max="7684" width="14.33203125" style="84" customWidth="1"/>
    <col min="7685" max="7687" width="14.6640625" style="84" customWidth="1"/>
    <col min="7688" max="7937" width="9.109375" style="84" customWidth="1"/>
    <col min="7938" max="7938" width="7.88671875" style="84" customWidth="1"/>
    <col min="7939" max="7939" width="14.6640625" style="84" customWidth="1"/>
    <col min="7940" max="7940" width="14.33203125" style="84" customWidth="1"/>
    <col min="7941" max="7943" width="14.6640625" style="84" customWidth="1"/>
    <col min="7944" max="8193" width="9.109375" style="84" customWidth="1"/>
    <col min="8194" max="8194" width="7.88671875" style="84" customWidth="1"/>
    <col min="8195" max="8195" width="14.6640625" style="84" customWidth="1"/>
    <col min="8196" max="8196" width="14.33203125" style="84" customWidth="1"/>
    <col min="8197" max="8199" width="14.6640625" style="84" customWidth="1"/>
    <col min="8200" max="8449" width="9.109375" style="84" customWidth="1"/>
    <col min="8450" max="8450" width="7.88671875" style="84" customWidth="1"/>
    <col min="8451" max="8451" width="14.6640625" style="84" customWidth="1"/>
    <col min="8452" max="8452" width="14.33203125" style="84" customWidth="1"/>
    <col min="8453" max="8455" width="14.6640625" style="84" customWidth="1"/>
    <col min="8456" max="8705" width="9.109375" style="84" customWidth="1"/>
    <col min="8706" max="8706" width="7.88671875" style="84" customWidth="1"/>
    <col min="8707" max="8707" width="14.6640625" style="84" customWidth="1"/>
    <col min="8708" max="8708" width="14.33203125" style="84" customWidth="1"/>
    <col min="8709" max="8711" width="14.6640625" style="84" customWidth="1"/>
    <col min="8712" max="8961" width="9.109375" style="84" customWidth="1"/>
    <col min="8962" max="8962" width="7.88671875" style="84" customWidth="1"/>
    <col min="8963" max="8963" width="14.6640625" style="84" customWidth="1"/>
    <col min="8964" max="8964" width="14.33203125" style="84" customWidth="1"/>
    <col min="8965" max="8967" width="14.6640625" style="84" customWidth="1"/>
    <col min="8968" max="9217" width="9.109375" style="84" customWidth="1"/>
    <col min="9218" max="9218" width="7.88671875" style="84" customWidth="1"/>
    <col min="9219" max="9219" width="14.6640625" style="84" customWidth="1"/>
    <col min="9220" max="9220" width="14.33203125" style="84" customWidth="1"/>
    <col min="9221" max="9223" width="14.6640625" style="84" customWidth="1"/>
    <col min="9224" max="9473" width="9.109375" style="84" customWidth="1"/>
    <col min="9474" max="9474" width="7.88671875" style="84" customWidth="1"/>
    <col min="9475" max="9475" width="14.6640625" style="84" customWidth="1"/>
    <col min="9476" max="9476" width="14.33203125" style="84" customWidth="1"/>
    <col min="9477" max="9479" width="14.6640625" style="84" customWidth="1"/>
    <col min="9480" max="9729" width="9.109375" style="84" customWidth="1"/>
    <col min="9730" max="9730" width="7.88671875" style="84" customWidth="1"/>
    <col min="9731" max="9731" width="14.6640625" style="84" customWidth="1"/>
    <col min="9732" max="9732" width="14.33203125" style="84" customWidth="1"/>
    <col min="9733" max="9735" width="14.6640625" style="84" customWidth="1"/>
    <col min="9736" max="9985" width="9.109375" style="84" customWidth="1"/>
    <col min="9986" max="9986" width="7.88671875" style="84" customWidth="1"/>
    <col min="9987" max="9987" width="14.6640625" style="84" customWidth="1"/>
    <col min="9988" max="9988" width="14.33203125" style="84" customWidth="1"/>
    <col min="9989" max="9991" width="14.6640625" style="84" customWidth="1"/>
    <col min="9992" max="10241" width="9.109375" style="84" customWidth="1"/>
    <col min="10242" max="10242" width="7.88671875" style="84" customWidth="1"/>
    <col min="10243" max="10243" width="14.6640625" style="84" customWidth="1"/>
    <col min="10244" max="10244" width="14.33203125" style="84" customWidth="1"/>
    <col min="10245" max="10247" width="14.6640625" style="84" customWidth="1"/>
    <col min="10248" max="10497" width="9.109375" style="84" customWidth="1"/>
    <col min="10498" max="10498" width="7.88671875" style="84" customWidth="1"/>
    <col min="10499" max="10499" width="14.6640625" style="84" customWidth="1"/>
    <col min="10500" max="10500" width="14.33203125" style="84" customWidth="1"/>
    <col min="10501" max="10503" width="14.6640625" style="84" customWidth="1"/>
    <col min="10504" max="10753" width="9.109375" style="84" customWidth="1"/>
    <col min="10754" max="10754" width="7.88671875" style="84" customWidth="1"/>
    <col min="10755" max="10755" width="14.6640625" style="84" customWidth="1"/>
    <col min="10756" max="10756" width="14.33203125" style="84" customWidth="1"/>
    <col min="10757" max="10759" width="14.6640625" style="84" customWidth="1"/>
    <col min="10760" max="11009" width="9.109375" style="84" customWidth="1"/>
    <col min="11010" max="11010" width="7.88671875" style="84" customWidth="1"/>
    <col min="11011" max="11011" width="14.6640625" style="84" customWidth="1"/>
    <col min="11012" max="11012" width="14.33203125" style="84" customWidth="1"/>
    <col min="11013" max="11015" width="14.6640625" style="84" customWidth="1"/>
    <col min="11016" max="11265" width="9.109375" style="84" customWidth="1"/>
    <col min="11266" max="11266" width="7.88671875" style="84" customWidth="1"/>
    <col min="11267" max="11267" width="14.6640625" style="84" customWidth="1"/>
    <col min="11268" max="11268" width="14.33203125" style="84" customWidth="1"/>
    <col min="11269" max="11271" width="14.6640625" style="84" customWidth="1"/>
    <col min="11272" max="11521" width="9.109375" style="84" customWidth="1"/>
    <col min="11522" max="11522" width="7.88671875" style="84" customWidth="1"/>
    <col min="11523" max="11523" width="14.6640625" style="84" customWidth="1"/>
    <col min="11524" max="11524" width="14.33203125" style="84" customWidth="1"/>
    <col min="11525" max="11527" width="14.6640625" style="84" customWidth="1"/>
    <col min="11528" max="11777" width="9.109375" style="84" customWidth="1"/>
    <col min="11778" max="11778" width="7.88671875" style="84" customWidth="1"/>
    <col min="11779" max="11779" width="14.6640625" style="84" customWidth="1"/>
    <col min="11780" max="11780" width="14.33203125" style="84" customWidth="1"/>
    <col min="11781" max="11783" width="14.6640625" style="84" customWidth="1"/>
    <col min="11784" max="12033" width="9.109375" style="84" customWidth="1"/>
    <col min="12034" max="12034" width="7.88671875" style="84" customWidth="1"/>
    <col min="12035" max="12035" width="14.6640625" style="84" customWidth="1"/>
    <col min="12036" max="12036" width="14.33203125" style="84" customWidth="1"/>
    <col min="12037" max="12039" width="14.6640625" style="84" customWidth="1"/>
    <col min="12040" max="12289" width="9.109375" style="84" customWidth="1"/>
    <col min="12290" max="12290" width="7.88671875" style="84" customWidth="1"/>
    <col min="12291" max="12291" width="14.6640625" style="84" customWidth="1"/>
    <col min="12292" max="12292" width="14.33203125" style="84" customWidth="1"/>
    <col min="12293" max="12295" width="14.6640625" style="84" customWidth="1"/>
    <col min="12296" max="12545" width="9.109375" style="84" customWidth="1"/>
    <col min="12546" max="12546" width="7.88671875" style="84" customWidth="1"/>
    <col min="12547" max="12547" width="14.6640625" style="84" customWidth="1"/>
    <col min="12548" max="12548" width="14.33203125" style="84" customWidth="1"/>
    <col min="12549" max="12551" width="14.6640625" style="84" customWidth="1"/>
    <col min="12552" max="12801" width="9.109375" style="84" customWidth="1"/>
    <col min="12802" max="12802" width="7.88671875" style="84" customWidth="1"/>
    <col min="12803" max="12803" width="14.6640625" style="84" customWidth="1"/>
    <col min="12804" max="12804" width="14.33203125" style="84" customWidth="1"/>
    <col min="12805" max="12807" width="14.6640625" style="84" customWidth="1"/>
    <col min="12808" max="13057" width="9.109375" style="84" customWidth="1"/>
    <col min="13058" max="13058" width="7.88671875" style="84" customWidth="1"/>
    <col min="13059" max="13059" width="14.6640625" style="84" customWidth="1"/>
    <col min="13060" max="13060" width="14.33203125" style="84" customWidth="1"/>
    <col min="13061" max="13063" width="14.6640625" style="84" customWidth="1"/>
    <col min="13064" max="13313" width="9.109375" style="84" customWidth="1"/>
    <col min="13314" max="13314" width="7.88671875" style="84" customWidth="1"/>
    <col min="13315" max="13315" width="14.6640625" style="84" customWidth="1"/>
    <col min="13316" max="13316" width="14.33203125" style="84" customWidth="1"/>
    <col min="13317" max="13319" width="14.6640625" style="84" customWidth="1"/>
    <col min="13320" max="13569" width="9.109375" style="84" customWidth="1"/>
    <col min="13570" max="13570" width="7.88671875" style="84" customWidth="1"/>
    <col min="13571" max="13571" width="14.6640625" style="84" customWidth="1"/>
    <col min="13572" max="13572" width="14.33203125" style="84" customWidth="1"/>
    <col min="13573" max="13575" width="14.6640625" style="84" customWidth="1"/>
    <col min="13576" max="13825" width="9.109375" style="84" customWidth="1"/>
    <col min="13826" max="13826" width="7.88671875" style="84" customWidth="1"/>
    <col min="13827" max="13827" width="14.6640625" style="84" customWidth="1"/>
    <col min="13828" max="13828" width="14.33203125" style="84" customWidth="1"/>
    <col min="13829" max="13831" width="14.6640625" style="84" customWidth="1"/>
    <col min="13832" max="14081" width="9.109375" style="84" customWidth="1"/>
    <col min="14082" max="14082" width="7.88671875" style="84" customWidth="1"/>
    <col min="14083" max="14083" width="14.6640625" style="84" customWidth="1"/>
    <col min="14084" max="14084" width="14.33203125" style="84" customWidth="1"/>
    <col min="14085" max="14087" width="14.6640625" style="84" customWidth="1"/>
    <col min="14088" max="14337" width="9.109375" style="84" customWidth="1"/>
    <col min="14338" max="14338" width="7.88671875" style="84" customWidth="1"/>
    <col min="14339" max="14339" width="14.6640625" style="84" customWidth="1"/>
    <col min="14340" max="14340" width="14.33203125" style="84" customWidth="1"/>
    <col min="14341" max="14343" width="14.6640625" style="84" customWidth="1"/>
    <col min="14344" max="14593" width="9.109375" style="84" customWidth="1"/>
    <col min="14594" max="14594" width="7.88671875" style="84" customWidth="1"/>
    <col min="14595" max="14595" width="14.6640625" style="84" customWidth="1"/>
    <col min="14596" max="14596" width="14.33203125" style="84" customWidth="1"/>
    <col min="14597" max="14599" width="14.6640625" style="84" customWidth="1"/>
    <col min="14600" max="14849" width="9.109375" style="84" customWidth="1"/>
    <col min="14850" max="14850" width="7.88671875" style="84" customWidth="1"/>
    <col min="14851" max="14851" width="14.6640625" style="84" customWidth="1"/>
    <col min="14852" max="14852" width="14.33203125" style="84" customWidth="1"/>
    <col min="14853" max="14855" width="14.6640625" style="84" customWidth="1"/>
    <col min="14856" max="15105" width="9.109375" style="84" customWidth="1"/>
    <col min="15106" max="15106" width="7.88671875" style="84" customWidth="1"/>
    <col min="15107" max="15107" width="14.6640625" style="84" customWidth="1"/>
    <col min="15108" max="15108" width="14.33203125" style="84" customWidth="1"/>
    <col min="15109" max="15111" width="14.6640625" style="84" customWidth="1"/>
    <col min="15112" max="15361" width="9.109375" style="84" customWidth="1"/>
    <col min="15362" max="15362" width="7.88671875" style="84" customWidth="1"/>
    <col min="15363" max="15363" width="14.6640625" style="84" customWidth="1"/>
    <col min="15364" max="15364" width="14.33203125" style="84" customWidth="1"/>
    <col min="15365" max="15367" width="14.6640625" style="84" customWidth="1"/>
    <col min="15368" max="15617" width="9.109375" style="84" customWidth="1"/>
    <col min="15618" max="15618" width="7.88671875" style="84" customWidth="1"/>
    <col min="15619" max="15619" width="14.6640625" style="84" customWidth="1"/>
    <col min="15620" max="15620" width="14.33203125" style="84" customWidth="1"/>
    <col min="15621" max="15623" width="14.6640625" style="84" customWidth="1"/>
    <col min="15624" max="15873" width="9.109375" style="84" customWidth="1"/>
    <col min="15874" max="15874" width="7.88671875" style="84" customWidth="1"/>
    <col min="15875" max="15875" width="14.6640625" style="84" customWidth="1"/>
    <col min="15876" max="15876" width="14.33203125" style="84" customWidth="1"/>
    <col min="15877" max="15879" width="14.6640625" style="84" customWidth="1"/>
    <col min="15880" max="16129" width="9.109375" style="84" customWidth="1"/>
    <col min="16130" max="16130" width="7.88671875" style="84" customWidth="1"/>
    <col min="16131" max="16131" width="14.6640625" style="84" customWidth="1"/>
    <col min="16132" max="16132" width="14.33203125" style="84" customWidth="1"/>
    <col min="16133" max="16135" width="14.6640625" style="84" customWidth="1"/>
    <col min="16136" max="16384" width="9.109375" style="84" customWidth="1"/>
  </cols>
  <sheetData>
    <row r="1" spans="1:16" x14ac:dyDescent="0.3">
      <c r="A1" s="82"/>
      <c r="B1" s="82"/>
      <c r="C1" s="82"/>
      <c r="D1" s="82"/>
      <c r="E1" s="82"/>
      <c r="F1" s="82"/>
      <c r="G1" s="132"/>
    </row>
    <row r="2" spans="1:16" x14ac:dyDescent="0.3">
      <c r="A2" s="82"/>
      <c r="B2" s="82"/>
      <c r="C2" s="82"/>
      <c r="D2" s="82"/>
      <c r="E2" s="82"/>
      <c r="F2" s="85"/>
      <c r="G2" s="133"/>
    </row>
    <row r="3" spans="1:16" x14ac:dyDescent="0.3">
      <c r="A3" s="82"/>
      <c r="B3" s="82"/>
      <c r="C3" s="82"/>
      <c r="D3" s="82"/>
      <c r="E3" s="82"/>
      <c r="F3" s="85"/>
      <c r="G3" s="133"/>
    </row>
    <row r="4" spans="1:16" ht="21" x14ac:dyDescent="0.4">
      <c r="A4" s="82"/>
      <c r="B4" s="134" t="s">
        <v>64</v>
      </c>
      <c r="C4" s="82"/>
      <c r="D4" s="82"/>
      <c r="E4" s="135"/>
      <c r="F4" s="134"/>
      <c r="G4" s="136"/>
      <c r="K4" s="91"/>
      <c r="L4" s="92"/>
    </row>
    <row r="5" spans="1:16" x14ac:dyDescent="0.3">
      <c r="A5" s="82"/>
      <c r="B5" s="82"/>
      <c r="C5" s="82"/>
      <c r="D5" s="82"/>
      <c r="E5" s="82"/>
      <c r="F5" s="128"/>
      <c r="G5" s="137"/>
      <c r="K5" s="95"/>
      <c r="L5" s="92"/>
    </row>
    <row r="6" spans="1:16" x14ac:dyDescent="0.3">
      <c r="A6" s="82"/>
      <c r="B6" s="138" t="s">
        <v>48</v>
      </c>
      <c r="C6" s="139"/>
      <c r="D6" s="140"/>
      <c r="E6" s="141">
        <v>46023</v>
      </c>
      <c r="F6" s="142"/>
      <c r="G6" s="137"/>
      <c r="K6" s="101"/>
      <c r="L6" s="101"/>
    </row>
    <row r="7" spans="1:16" x14ac:dyDescent="0.3">
      <c r="A7" s="82"/>
      <c r="B7" s="143" t="s">
        <v>49</v>
      </c>
      <c r="C7" s="119"/>
      <c r="E7" s="118">
        <v>20</v>
      </c>
      <c r="F7" s="144" t="s">
        <v>50</v>
      </c>
      <c r="G7" s="137"/>
      <c r="J7" s="145"/>
      <c r="K7" s="106"/>
      <c r="L7" s="106"/>
    </row>
    <row r="8" spans="1:16" x14ac:dyDescent="0.3">
      <c r="A8" s="82"/>
      <c r="B8" s="143" t="s">
        <v>51</v>
      </c>
      <c r="C8" s="119"/>
      <c r="D8" s="146">
        <f>E6-1</f>
        <v>46022</v>
      </c>
      <c r="E8" s="189">
        <v>3836.6989999999996</v>
      </c>
      <c r="F8" s="144" t="s">
        <v>52</v>
      </c>
      <c r="G8" s="137"/>
      <c r="J8" s="145"/>
      <c r="K8" s="106"/>
      <c r="L8" s="106"/>
    </row>
    <row r="9" spans="1:16" x14ac:dyDescent="0.3">
      <c r="A9" s="82"/>
      <c r="B9" s="143" t="s">
        <v>53</v>
      </c>
      <c r="C9" s="119"/>
      <c r="D9" s="146">
        <v>46619</v>
      </c>
      <c r="E9" s="147">
        <v>0</v>
      </c>
      <c r="F9" s="144" t="s">
        <v>52</v>
      </c>
      <c r="G9" s="137"/>
      <c r="J9" s="145"/>
      <c r="K9" s="106"/>
      <c r="L9" s="106"/>
    </row>
    <row r="10" spans="1:16" x14ac:dyDescent="0.3">
      <c r="A10" s="82"/>
      <c r="B10" s="143" t="s">
        <v>54</v>
      </c>
      <c r="C10" s="119"/>
      <c r="E10" s="148">
        <v>1</v>
      </c>
      <c r="F10" s="144"/>
      <c r="G10" s="137"/>
      <c r="J10" s="145"/>
      <c r="K10" s="111"/>
      <c r="L10" s="111"/>
    </row>
    <row r="11" spans="1:16" x14ac:dyDescent="0.3">
      <c r="A11" s="82"/>
      <c r="B11" s="149" t="s">
        <v>63</v>
      </c>
      <c r="C11" s="150"/>
      <c r="D11" s="151"/>
      <c r="E11" s="152">
        <v>5.6000000000000001E-2</v>
      </c>
      <c r="F11" s="153"/>
      <c r="G11" s="154"/>
      <c r="K11" s="106"/>
      <c r="L11" s="106"/>
      <c r="M11" s="111"/>
      <c r="P11" s="155"/>
    </row>
    <row r="12" spans="1:16" x14ac:dyDescent="0.3">
      <c r="A12" s="82"/>
      <c r="B12" s="118"/>
      <c r="C12" s="119"/>
      <c r="E12" s="120"/>
      <c r="F12" s="118"/>
      <c r="G12" s="154"/>
      <c r="K12" s="106"/>
      <c r="L12" s="106"/>
      <c r="M12" s="111"/>
    </row>
    <row r="13" spans="1:16" x14ac:dyDescent="0.3">
      <c r="G13" s="92"/>
      <c r="L13" s="106"/>
      <c r="M13" s="111"/>
    </row>
    <row r="14" spans="1:16" ht="15.75" customHeight="1" thickBot="1" x14ac:dyDescent="0.35">
      <c r="A14" s="121" t="s">
        <v>56</v>
      </c>
      <c r="B14" s="121" t="s">
        <v>57</v>
      </c>
      <c r="C14" s="121" t="s">
        <v>58</v>
      </c>
      <c r="D14" s="121" t="s">
        <v>59</v>
      </c>
      <c r="E14" s="121" t="s">
        <v>60</v>
      </c>
      <c r="F14" s="121" t="s">
        <v>61</v>
      </c>
      <c r="G14" s="156" t="s">
        <v>62</v>
      </c>
      <c r="K14" s="106"/>
      <c r="L14" s="106"/>
      <c r="M14" s="111"/>
    </row>
    <row r="15" spans="1:16" x14ac:dyDescent="0.3">
      <c r="A15" s="127">
        <f>IF(B15="","",E6)</f>
        <v>46023</v>
      </c>
      <c r="B15" s="119">
        <f>IF(E7&gt;0,1,"")</f>
        <v>1</v>
      </c>
      <c r="C15" s="128">
        <f>IF(B15="","",E8)</f>
        <v>3836.6989999999996</v>
      </c>
      <c r="D15" s="129">
        <f t="shared" ref="D15:D78" si="0">IF(B15="","",IPMT($E$11/12,B15,$E$7,-$E$8,$E$9,0))</f>
        <v>17.904595333333333</v>
      </c>
      <c r="E15" s="129">
        <f t="shared" ref="E15:E78" si="1">IF(B15="","",PPMT($E$11/12,B15,$E$7,-$E$8,$E$9,0))</f>
        <v>183.46883384425357</v>
      </c>
      <c r="F15" s="129">
        <f t="shared" ref="F15:F78" si="2">IF(B15="","",SUM(D15:E15))</f>
        <v>201.3734291775869</v>
      </c>
      <c r="G15" s="128">
        <f t="shared" ref="G15:G78" si="3">IF(B15="","",SUM(C15)-SUM(E15))</f>
        <v>3653.2301661557462</v>
      </c>
      <c r="K15" s="106"/>
      <c r="L15" s="106"/>
      <c r="M15" s="111"/>
    </row>
    <row r="16" spans="1:16" x14ac:dyDescent="0.3">
      <c r="A16" s="127">
        <f t="shared" ref="A16:A79" si="4">IF(B16="","",EDATE(A15,1))</f>
        <v>46054</v>
      </c>
      <c r="B16" s="119">
        <f t="shared" ref="B16:B79" si="5">IF(B15="","",IF(SUM(B15)+1&lt;=$E$7,SUM(B15)+1,""))</f>
        <v>2</v>
      </c>
      <c r="C16" s="128">
        <f t="shared" ref="C16:C79" si="6">IF(B16="","",G15)</f>
        <v>3653.2301661557462</v>
      </c>
      <c r="D16" s="129">
        <f t="shared" si="0"/>
        <v>17.048407442060149</v>
      </c>
      <c r="E16" s="129">
        <f t="shared" si="1"/>
        <v>184.32502173552675</v>
      </c>
      <c r="F16" s="129">
        <f t="shared" si="2"/>
        <v>201.3734291775869</v>
      </c>
      <c r="G16" s="128">
        <f t="shared" si="3"/>
        <v>3468.9051444202196</v>
      </c>
      <c r="K16" s="106"/>
      <c r="L16" s="106"/>
      <c r="M16" s="111"/>
    </row>
    <row r="17" spans="1:13" x14ac:dyDescent="0.3">
      <c r="A17" s="127">
        <f t="shared" si="4"/>
        <v>46082</v>
      </c>
      <c r="B17" s="119">
        <f t="shared" si="5"/>
        <v>3</v>
      </c>
      <c r="C17" s="128">
        <f t="shared" si="6"/>
        <v>3468.9051444202196</v>
      </c>
      <c r="D17" s="129">
        <f t="shared" si="0"/>
        <v>16.188224007294359</v>
      </c>
      <c r="E17" s="129">
        <f t="shared" si="1"/>
        <v>185.18520517029256</v>
      </c>
      <c r="F17" s="129">
        <f t="shared" si="2"/>
        <v>201.37342917758693</v>
      </c>
      <c r="G17" s="128">
        <f t="shared" si="3"/>
        <v>3283.7199392499269</v>
      </c>
      <c r="K17" s="106"/>
      <c r="L17" s="106"/>
      <c r="M17" s="111"/>
    </row>
    <row r="18" spans="1:13" x14ac:dyDescent="0.3">
      <c r="A18" s="127">
        <f t="shared" si="4"/>
        <v>46113</v>
      </c>
      <c r="B18" s="119">
        <f t="shared" si="5"/>
        <v>4</v>
      </c>
      <c r="C18" s="128">
        <f t="shared" si="6"/>
        <v>3283.7199392499269</v>
      </c>
      <c r="D18" s="129">
        <f t="shared" si="0"/>
        <v>15.324026383166327</v>
      </c>
      <c r="E18" s="129">
        <f t="shared" si="1"/>
        <v>186.04940279442056</v>
      </c>
      <c r="F18" s="129">
        <f t="shared" si="2"/>
        <v>201.3734291775869</v>
      </c>
      <c r="G18" s="128">
        <f t="shared" si="3"/>
        <v>3097.6705364555064</v>
      </c>
      <c r="K18" s="106"/>
      <c r="L18" s="106"/>
      <c r="M18" s="111"/>
    </row>
    <row r="19" spans="1:13" x14ac:dyDescent="0.3">
      <c r="A19" s="127">
        <f t="shared" si="4"/>
        <v>46143</v>
      </c>
      <c r="B19" s="119">
        <f t="shared" si="5"/>
        <v>5</v>
      </c>
      <c r="C19" s="128">
        <f t="shared" si="6"/>
        <v>3097.6705364555064</v>
      </c>
      <c r="D19" s="129">
        <f t="shared" si="0"/>
        <v>14.455795836792364</v>
      </c>
      <c r="E19" s="129">
        <f t="shared" si="1"/>
        <v>186.91763334079457</v>
      </c>
      <c r="F19" s="129">
        <f t="shared" si="2"/>
        <v>201.37342917758693</v>
      </c>
      <c r="G19" s="128">
        <f t="shared" si="3"/>
        <v>2910.7529031147119</v>
      </c>
      <c r="K19" s="106"/>
      <c r="L19" s="106"/>
      <c r="M19" s="111"/>
    </row>
    <row r="20" spans="1:13" x14ac:dyDescent="0.3">
      <c r="A20" s="127">
        <f t="shared" si="4"/>
        <v>46174</v>
      </c>
      <c r="B20" s="119">
        <f t="shared" si="5"/>
        <v>6</v>
      </c>
      <c r="C20" s="128">
        <f t="shared" si="6"/>
        <v>2910.7529031147119</v>
      </c>
      <c r="D20" s="129">
        <f t="shared" si="0"/>
        <v>13.583513547868652</v>
      </c>
      <c r="E20" s="129">
        <f t="shared" si="1"/>
        <v>187.78991562971825</v>
      </c>
      <c r="F20" s="129">
        <f t="shared" si="2"/>
        <v>201.3734291775869</v>
      </c>
      <c r="G20" s="128">
        <f t="shared" si="3"/>
        <v>2722.9629874849938</v>
      </c>
      <c r="K20" s="106"/>
      <c r="L20" s="106"/>
      <c r="M20" s="111"/>
    </row>
    <row r="21" spans="1:13" x14ac:dyDescent="0.3">
      <c r="A21" s="127">
        <f t="shared" si="4"/>
        <v>46204</v>
      </c>
      <c r="B21" s="119">
        <f t="shared" si="5"/>
        <v>7</v>
      </c>
      <c r="C21" s="128">
        <f t="shared" si="6"/>
        <v>2722.9629874849938</v>
      </c>
      <c r="D21" s="129">
        <f t="shared" si="0"/>
        <v>12.707160608263301</v>
      </c>
      <c r="E21" s="129">
        <f t="shared" si="1"/>
        <v>188.66626856932362</v>
      </c>
      <c r="F21" s="129">
        <f t="shared" si="2"/>
        <v>201.37342917758693</v>
      </c>
      <c r="G21" s="128">
        <f t="shared" si="3"/>
        <v>2534.2967189156702</v>
      </c>
      <c r="K21" s="106"/>
      <c r="L21" s="106"/>
      <c r="M21" s="111"/>
    </row>
    <row r="22" spans="1:13" x14ac:dyDescent="0.3">
      <c r="A22" s="127">
        <f t="shared" si="4"/>
        <v>46235</v>
      </c>
      <c r="B22" s="119">
        <f t="shared" si="5"/>
        <v>8</v>
      </c>
      <c r="C22" s="128">
        <f t="shared" si="6"/>
        <v>2534.2967189156702</v>
      </c>
      <c r="D22" s="129">
        <f t="shared" si="0"/>
        <v>11.82671802160646</v>
      </c>
      <c r="E22" s="129">
        <f t="shared" si="1"/>
        <v>189.54671115598046</v>
      </c>
      <c r="F22" s="129">
        <f t="shared" si="2"/>
        <v>201.37342917758693</v>
      </c>
      <c r="G22" s="128">
        <f t="shared" si="3"/>
        <v>2344.7500077596897</v>
      </c>
      <c r="K22" s="106"/>
      <c r="L22" s="106"/>
      <c r="M22" s="111"/>
    </row>
    <row r="23" spans="1:13" x14ac:dyDescent="0.3">
      <c r="A23" s="127">
        <f t="shared" si="4"/>
        <v>46266</v>
      </c>
      <c r="B23" s="119">
        <f t="shared" si="5"/>
        <v>9</v>
      </c>
      <c r="C23" s="128">
        <f t="shared" si="6"/>
        <v>2344.7500077596897</v>
      </c>
      <c r="D23" s="129">
        <f t="shared" si="0"/>
        <v>10.94216670287855</v>
      </c>
      <c r="E23" s="129">
        <f t="shared" si="1"/>
        <v>190.43126247470835</v>
      </c>
      <c r="F23" s="129">
        <f t="shared" si="2"/>
        <v>201.3734291775869</v>
      </c>
      <c r="G23" s="128">
        <f t="shared" si="3"/>
        <v>2154.3187452849811</v>
      </c>
      <c r="K23" s="106"/>
      <c r="L23" s="106"/>
      <c r="M23" s="111"/>
    </row>
    <row r="24" spans="1:13" x14ac:dyDescent="0.3">
      <c r="A24" s="127">
        <f t="shared" si="4"/>
        <v>46296</v>
      </c>
      <c r="B24" s="119">
        <f t="shared" si="5"/>
        <v>10</v>
      </c>
      <c r="C24" s="128">
        <f t="shared" si="6"/>
        <v>2154.3187452849811</v>
      </c>
      <c r="D24" s="129">
        <f t="shared" si="0"/>
        <v>10.053487477996578</v>
      </c>
      <c r="E24" s="129">
        <f t="shared" si="1"/>
        <v>191.31994169959034</v>
      </c>
      <c r="F24" s="129">
        <f t="shared" si="2"/>
        <v>201.37342917758693</v>
      </c>
      <c r="G24" s="128">
        <f t="shared" si="3"/>
        <v>1962.9988035853908</v>
      </c>
      <c r="K24" s="106"/>
      <c r="L24" s="106"/>
      <c r="M24" s="111"/>
    </row>
    <row r="25" spans="1:13" x14ac:dyDescent="0.3">
      <c r="A25" s="127">
        <f t="shared" si="4"/>
        <v>46327</v>
      </c>
      <c r="B25" s="119">
        <f t="shared" si="5"/>
        <v>11</v>
      </c>
      <c r="C25" s="128">
        <f t="shared" si="6"/>
        <v>1962.9988035853908</v>
      </c>
      <c r="D25" s="129">
        <f t="shared" si="0"/>
        <v>9.1606610833984892</v>
      </c>
      <c r="E25" s="129">
        <f t="shared" si="1"/>
        <v>192.21276809418842</v>
      </c>
      <c r="F25" s="129">
        <f t="shared" si="2"/>
        <v>201.3734291775869</v>
      </c>
      <c r="G25" s="128">
        <f t="shared" si="3"/>
        <v>1770.7860354912023</v>
      </c>
    </row>
    <row r="26" spans="1:13" x14ac:dyDescent="0.3">
      <c r="A26" s="127">
        <f t="shared" si="4"/>
        <v>46357</v>
      </c>
      <c r="B26" s="119">
        <f t="shared" si="5"/>
        <v>12</v>
      </c>
      <c r="C26" s="128">
        <f t="shared" si="6"/>
        <v>1770.7860354912023</v>
      </c>
      <c r="D26" s="129">
        <f t="shared" si="0"/>
        <v>8.2636681656256119</v>
      </c>
      <c r="E26" s="129">
        <f t="shared" si="1"/>
        <v>193.1097610119613</v>
      </c>
      <c r="F26" s="129">
        <f t="shared" si="2"/>
        <v>201.3734291775869</v>
      </c>
      <c r="G26" s="128">
        <f t="shared" si="3"/>
        <v>1577.6762744792409</v>
      </c>
    </row>
    <row r="27" spans="1:13" x14ac:dyDescent="0.3">
      <c r="A27" s="127">
        <f t="shared" si="4"/>
        <v>46388</v>
      </c>
      <c r="B27" s="119">
        <f t="shared" si="5"/>
        <v>13</v>
      </c>
      <c r="C27" s="128">
        <f t="shared" si="6"/>
        <v>1577.6762744792409</v>
      </c>
      <c r="D27" s="129">
        <f t="shared" si="0"/>
        <v>7.3624892809031239</v>
      </c>
      <c r="E27" s="129">
        <f t="shared" si="1"/>
        <v>194.01093989668377</v>
      </c>
      <c r="F27" s="129">
        <f t="shared" si="2"/>
        <v>201.3734291775869</v>
      </c>
      <c r="G27" s="128">
        <f t="shared" si="3"/>
        <v>1383.6653345825571</v>
      </c>
    </row>
    <row r="28" spans="1:13" x14ac:dyDescent="0.3">
      <c r="A28" s="127">
        <f t="shared" si="4"/>
        <v>46419</v>
      </c>
      <c r="B28" s="119">
        <f t="shared" si="5"/>
        <v>14</v>
      </c>
      <c r="C28" s="128">
        <f t="shared" si="6"/>
        <v>1383.6653345825571</v>
      </c>
      <c r="D28" s="129">
        <f t="shared" si="0"/>
        <v>6.4571048947185981</v>
      </c>
      <c r="E28" s="129">
        <f t="shared" si="1"/>
        <v>194.91632428286832</v>
      </c>
      <c r="F28" s="129">
        <f t="shared" si="2"/>
        <v>201.37342917758693</v>
      </c>
      <c r="G28" s="128">
        <f t="shared" si="3"/>
        <v>1188.7490102996887</v>
      </c>
    </row>
    <row r="29" spans="1:13" x14ac:dyDescent="0.3">
      <c r="A29" s="127">
        <f t="shared" si="4"/>
        <v>46447</v>
      </c>
      <c r="B29" s="119">
        <f t="shared" si="5"/>
        <v>15</v>
      </c>
      <c r="C29" s="128">
        <f t="shared" si="6"/>
        <v>1188.7490102996887</v>
      </c>
      <c r="D29" s="129">
        <f t="shared" si="0"/>
        <v>5.547495381398547</v>
      </c>
      <c r="E29" s="129">
        <f t="shared" si="1"/>
        <v>195.82593379618837</v>
      </c>
      <c r="F29" s="129">
        <f t="shared" si="2"/>
        <v>201.3734291775869</v>
      </c>
      <c r="G29" s="128">
        <f t="shared" si="3"/>
        <v>992.9230765035004</v>
      </c>
    </row>
    <row r="30" spans="1:13" x14ac:dyDescent="0.3">
      <c r="A30" s="127">
        <f t="shared" si="4"/>
        <v>46478</v>
      </c>
      <c r="B30" s="119">
        <f t="shared" si="5"/>
        <v>16</v>
      </c>
      <c r="C30" s="128">
        <f t="shared" si="6"/>
        <v>992.9230765035004</v>
      </c>
      <c r="D30" s="129">
        <f t="shared" si="0"/>
        <v>4.6336410236830021</v>
      </c>
      <c r="E30" s="129">
        <f t="shared" si="1"/>
        <v>196.7397881539039</v>
      </c>
      <c r="F30" s="129">
        <f t="shared" si="2"/>
        <v>201.3734291775869</v>
      </c>
      <c r="G30" s="128">
        <f t="shared" si="3"/>
        <v>796.18328834959652</v>
      </c>
    </row>
    <row r="31" spans="1:13" x14ac:dyDescent="0.3">
      <c r="A31" s="127">
        <f t="shared" si="4"/>
        <v>46508</v>
      </c>
      <c r="B31" s="119">
        <f t="shared" si="5"/>
        <v>17</v>
      </c>
      <c r="C31" s="128">
        <f t="shared" si="6"/>
        <v>796.18328834959652</v>
      </c>
      <c r="D31" s="129">
        <f t="shared" si="0"/>
        <v>3.7155220122981163</v>
      </c>
      <c r="E31" s="129">
        <f t="shared" si="1"/>
        <v>197.6579071652888</v>
      </c>
      <c r="F31" s="129">
        <f t="shared" si="2"/>
        <v>201.37342917758693</v>
      </c>
      <c r="G31" s="128">
        <f t="shared" si="3"/>
        <v>598.52538118430766</v>
      </c>
    </row>
    <row r="32" spans="1:13" x14ac:dyDescent="0.3">
      <c r="A32" s="127">
        <f t="shared" si="4"/>
        <v>46539</v>
      </c>
      <c r="B32" s="119">
        <f t="shared" si="5"/>
        <v>18</v>
      </c>
      <c r="C32" s="128">
        <f t="shared" si="6"/>
        <v>598.52538118430766</v>
      </c>
      <c r="D32" s="129">
        <f t="shared" si="0"/>
        <v>2.7931184455267686</v>
      </c>
      <c r="E32" s="129">
        <f t="shared" si="1"/>
        <v>198.58031073206016</v>
      </c>
      <c r="F32" s="129">
        <f t="shared" si="2"/>
        <v>201.37342917758693</v>
      </c>
      <c r="G32" s="128">
        <f t="shared" si="3"/>
        <v>399.94507045224748</v>
      </c>
    </row>
    <row r="33" spans="1:7" x14ac:dyDescent="0.3">
      <c r="A33" s="127">
        <f t="shared" si="4"/>
        <v>46569</v>
      </c>
      <c r="B33" s="119">
        <f t="shared" si="5"/>
        <v>19</v>
      </c>
      <c r="C33" s="128">
        <f t="shared" si="6"/>
        <v>399.94507045224748</v>
      </c>
      <c r="D33" s="129">
        <f t="shared" si="0"/>
        <v>1.8664103287771543</v>
      </c>
      <c r="E33" s="129">
        <f t="shared" si="1"/>
        <v>199.50701884880976</v>
      </c>
      <c r="F33" s="129">
        <f t="shared" si="2"/>
        <v>201.37342917758693</v>
      </c>
      <c r="G33" s="128">
        <f t="shared" si="3"/>
        <v>200.43805160343771</v>
      </c>
    </row>
    <row r="34" spans="1:7" x14ac:dyDescent="0.3">
      <c r="A34" s="127">
        <f>IF(B34="","",EDATE(A33,1))+19</f>
        <v>46619</v>
      </c>
      <c r="B34" s="119">
        <f t="shared" si="5"/>
        <v>20</v>
      </c>
      <c r="C34" s="128">
        <f t="shared" si="6"/>
        <v>200.43805160343771</v>
      </c>
      <c r="D34" s="129">
        <f>IF(B34="","",IPMT($E$11/12,B34,$E$7,-$E$8,$E$9,0))*20/31</f>
        <v>0.60346940267701632</v>
      </c>
      <c r="E34" s="129">
        <f t="shared" si="1"/>
        <v>200.43805160343754</v>
      </c>
      <c r="F34" s="129">
        <f t="shared" si="2"/>
        <v>201.04152100611455</v>
      </c>
      <c r="G34" s="128">
        <f t="shared" si="3"/>
        <v>1.7053025658242404E-13</v>
      </c>
    </row>
    <row r="35" spans="1:7" x14ac:dyDescent="0.3">
      <c r="A35" s="127" t="str">
        <f t="shared" si="4"/>
        <v/>
      </c>
      <c r="B35" s="119" t="str">
        <f t="shared" si="5"/>
        <v/>
      </c>
      <c r="C35" s="128" t="str">
        <f t="shared" si="6"/>
        <v/>
      </c>
      <c r="D35" s="129" t="str">
        <f t="shared" si="0"/>
        <v/>
      </c>
      <c r="E35" s="129" t="str">
        <f t="shared" si="1"/>
        <v/>
      </c>
      <c r="F35" s="129" t="str">
        <f t="shared" si="2"/>
        <v/>
      </c>
      <c r="G35" s="128" t="str">
        <f t="shared" si="3"/>
        <v/>
      </c>
    </row>
    <row r="36" spans="1:7" x14ac:dyDescent="0.3">
      <c r="A36" s="127" t="str">
        <f t="shared" si="4"/>
        <v/>
      </c>
      <c r="B36" s="119" t="str">
        <f t="shared" si="5"/>
        <v/>
      </c>
      <c r="C36" s="128" t="str">
        <f t="shared" si="6"/>
        <v/>
      </c>
      <c r="D36" s="129" t="str">
        <f t="shared" si="0"/>
        <v/>
      </c>
      <c r="E36" s="129" t="str">
        <f t="shared" si="1"/>
        <v/>
      </c>
      <c r="F36" s="129" t="str">
        <f t="shared" si="2"/>
        <v/>
      </c>
      <c r="G36" s="128" t="str">
        <f t="shared" si="3"/>
        <v/>
      </c>
    </row>
    <row r="37" spans="1:7" x14ac:dyDescent="0.3">
      <c r="A37" s="127" t="str">
        <f t="shared" si="4"/>
        <v/>
      </c>
      <c r="B37" s="119" t="str">
        <f t="shared" si="5"/>
        <v/>
      </c>
      <c r="C37" s="128" t="str">
        <f t="shared" si="6"/>
        <v/>
      </c>
      <c r="D37" s="129" t="str">
        <f t="shared" si="0"/>
        <v/>
      </c>
      <c r="E37" s="129" t="str">
        <f t="shared" si="1"/>
        <v/>
      </c>
      <c r="F37" s="129" t="str">
        <f t="shared" si="2"/>
        <v/>
      </c>
      <c r="G37" s="128" t="str">
        <f t="shared" si="3"/>
        <v/>
      </c>
    </row>
    <row r="38" spans="1:7" x14ac:dyDescent="0.3">
      <c r="A38" s="127" t="str">
        <f t="shared" si="4"/>
        <v/>
      </c>
      <c r="B38" s="119" t="str">
        <f t="shared" si="5"/>
        <v/>
      </c>
      <c r="C38" s="128" t="str">
        <f t="shared" si="6"/>
        <v/>
      </c>
      <c r="D38" s="129" t="str">
        <f t="shared" si="0"/>
        <v/>
      </c>
      <c r="E38" s="129" t="str">
        <f t="shared" si="1"/>
        <v/>
      </c>
      <c r="F38" s="129" t="str">
        <f t="shared" si="2"/>
        <v/>
      </c>
      <c r="G38" s="128" t="str">
        <f t="shared" si="3"/>
        <v/>
      </c>
    </row>
    <row r="39" spans="1:7" x14ac:dyDescent="0.3">
      <c r="A39" s="127" t="str">
        <f t="shared" si="4"/>
        <v/>
      </c>
      <c r="B39" s="119" t="str">
        <f t="shared" si="5"/>
        <v/>
      </c>
      <c r="C39" s="128" t="str">
        <f t="shared" si="6"/>
        <v/>
      </c>
      <c r="D39" s="129" t="str">
        <f t="shared" si="0"/>
        <v/>
      </c>
      <c r="E39" s="129" t="str">
        <f t="shared" si="1"/>
        <v/>
      </c>
      <c r="F39" s="129" t="str">
        <f t="shared" si="2"/>
        <v/>
      </c>
      <c r="G39" s="128" t="str">
        <f t="shared" si="3"/>
        <v/>
      </c>
    </row>
    <row r="40" spans="1:7" x14ac:dyDescent="0.3">
      <c r="A40" s="127" t="str">
        <f t="shared" si="4"/>
        <v/>
      </c>
      <c r="B40" s="119" t="str">
        <f t="shared" si="5"/>
        <v/>
      </c>
      <c r="C40" s="128" t="str">
        <f t="shared" si="6"/>
        <v/>
      </c>
      <c r="D40" s="129" t="str">
        <f t="shared" si="0"/>
        <v/>
      </c>
      <c r="E40" s="129" t="str">
        <f t="shared" si="1"/>
        <v/>
      </c>
      <c r="F40" s="129" t="str">
        <f t="shared" si="2"/>
        <v/>
      </c>
      <c r="G40" s="128" t="str">
        <f t="shared" si="3"/>
        <v/>
      </c>
    </row>
    <row r="41" spans="1:7" x14ac:dyDescent="0.3">
      <c r="A41" s="127" t="str">
        <f t="shared" si="4"/>
        <v/>
      </c>
      <c r="B41" s="119" t="str">
        <f t="shared" si="5"/>
        <v/>
      </c>
      <c r="C41" s="128" t="str">
        <f t="shared" si="6"/>
        <v/>
      </c>
      <c r="D41" s="129" t="str">
        <f t="shared" si="0"/>
        <v/>
      </c>
      <c r="E41" s="129" t="str">
        <f t="shared" si="1"/>
        <v/>
      </c>
      <c r="F41" s="129" t="str">
        <f t="shared" si="2"/>
        <v/>
      </c>
      <c r="G41" s="128" t="str">
        <f t="shared" si="3"/>
        <v/>
      </c>
    </row>
    <row r="42" spans="1:7" x14ac:dyDescent="0.3">
      <c r="A42" s="127" t="str">
        <f t="shared" si="4"/>
        <v/>
      </c>
      <c r="B42" s="119" t="str">
        <f t="shared" si="5"/>
        <v/>
      </c>
      <c r="C42" s="128" t="str">
        <f t="shared" si="6"/>
        <v/>
      </c>
      <c r="D42" s="129" t="str">
        <f t="shared" si="0"/>
        <v/>
      </c>
      <c r="E42" s="129" t="str">
        <f t="shared" si="1"/>
        <v/>
      </c>
      <c r="F42" s="129" t="str">
        <f t="shared" si="2"/>
        <v/>
      </c>
      <c r="G42" s="128" t="str">
        <f t="shared" si="3"/>
        <v/>
      </c>
    </row>
    <row r="43" spans="1:7" x14ac:dyDescent="0.3">
      <c r="A43" s="127" t="str">
        <f t="shared" si="4"/>
        <v/>
      </c>
      <c r="B43" s="119" t="str">
        <f t="shared" si="5"/>
        <v/>
      </c>
      <c r="C43" s="128" t="str">
        <f t="shared" si="6"/>
        <v/>
      </c>
      <c r="D43" s="129" t="str">
        <f t="shared" si="0"/>
        <v/>
      </c>
      <c r="E43" s="129" t="str">
        <f t="shared" si="1"/>
        <v/>
      </c>
      <c r="F43" s="129" t="str">
        <f t="shared" si="2"/>
        <v/>
      </c>
      <c r="G43" s="128" t="str">
        <f t="shared" si="3"/>
        <v/>
      </c>
    </row>
    <row r="44" spans="1:7" x14ac:dyDescent="0.3">
      <c r="A44" s="127" t="str">
        <f t="shared" si="4"/>
        <v/>
      </c>
      <c r="B44" s="119" t="str">
        <f t="shared" si="5"/>
        <v/>
      </c>
      <c r="C44" s="128" t="str">
        <f t="shared" si="6"/>
        <v/>
      </c>
      <c r="D44" s="129" t="str">
        <f t="shared" si="0"/>
        <v/>
      </c>
      <c r="E44" s="129" t="str">
        <f t="shared" si="1"/>
        <v/>
      </c>
      <c r="F44" s="129" t="str">
        <f t="shared" si="2"/>
        <v/>
      </c>
      <c r="G44" s="128" t="str">
        <f t="shared" si="3"/>
        <v/>
      </c>
    </row>
    <row r="45" spans="1:7" x14ac:dyDescent="0.3">
      <c r="A45" s="127" t="str">
        <f t="shared" si="4"/>
        <v/>
      </c>
      <c r="B45" s="119" t="str">
        <f t="shared" si="5"/>
        <v/>
      </c>
      <c r="C45" s="128" t="str">
        <f t="shared" si="6"/>
        <v/>
      </c>
      <c r="D45" s="129" t="str">
        <f t="shared" si="0"/>
        <v/>
      </c>
      <c r="E45" s="129" t="str">
        <f t="shared" si="1"/>
        <v/>
      </c>
      <c r="F45" s="129" t="str">
        <f t="shared" si="2"/>
        <v/>
      </c>
      <c r="G45" s="128" t="str">
        <f t="shared" si="3"/>
        <v/>
      </c>
    </row>
    <row r="46" spans="1:7" x14ac:dyDescent="0.3">
      <c r="A46" s="127" t="str">
        <f t="shared" si="4"/>
        <v/>
      </c>
      <c r="B46" s="119" t="str">
        <f t="shared" si="5"/>
        <v/>
      </c>
      <c r="C46" s="128" t="str">
        <f t="shared" si="6"/>
        <v/>
      </c>
      <c r="D46" s="129" t="str">
        <f t="shared" si="0"/>
        <v/>
      </c>
      <c r="E46" s="129" t="str">
        <f t="shared" si="1"/>
        <v/>
      </c>
      <c r="F46" s="129" t="str">
        <f t="shared" si="2"/>
        <v/>
      </c>
      <c r="G46" s="128" t="str">
        <f t="shared" si="3"/>
        <v/>
      </c>
    </row>
    <row r="47" spans="1:7" x14ac:dyDescent="0.3">
      <c r="A47" s="127" t="str">
        <f t="shared" si="4"/>
        <v/>
      </c>
      <c r="B47" s="119" t="str">
        <f t="shared" si="5"/>
        <v/>
      </c>
      <c r="C47" s="128" t="str">
        <f t="shared" si="6"/>
        <v/>
      </c>
      <c r="D47" s="129" t="str">
        <f t="shared" si="0"/>
        <v/>
      </c>
      <c r="E47" s="129" t="str">
        <f t="shared" si="1"/>
        <v/>
      </c>
      <c r="F47" s="129" t="str">
        <f t="shared" si="2"/>
        <v/>
      </c>
      <c r="G47" s="128" t="str">
        <f t="shared" si="3"/>
        <v/>
      </c>
    </row>
    <row r="48" spans="1:7" x14ac:dyDescent="0.3">
      <c r="A48" s="127" t="str">
        <f t="shared" si="4"/>
        <v/>
      </c>
      <c r="B48" s="119" t="str">
        <f t="shared" si="5"/>
        <v/>
      </c>
      <c r="C48" s="128" t="str">
        <f t="shared" si="6"/>
        <v/>
      </c>
      <c r="D48" s="129" t="str">
        <f t="shared" si="0"/>
        <v/>
      </c>
      <c r="E48" s="129" t="str">
        <f t="shared" si="1"/>
        <v/>
      </c>
      <c r="F48" s="129" t="str">
        <f t="shared" si="2"/>
        <v/>
      </c>
      <c r="G48" s="128" t="str">
        <f t="shared" si="3"/>
        <v/>
      </c>
    </row>
    <row r="49" spans="1:7" x14ac:dyDescent="0.3">
      <c r="A49" s="127" t="str">
        <f t="shared" si="4"/>
        <v/>
      </c>
      <c r="B49" s="119" t="str">
        <f t="shared" si="5"/>
        <v/>
      </c>
      <c r="C49" s="128" t="str">
        <f t="shared" si="6"/>
        <v/>
      </c>
      <c r="D49" s="129" t="str">
        <f t="shared" si="0"/>
        <v/>
      </c>
      <c r="E49" s="129" t="str">
        <f t="shared" si="1"/>
        <v/>
      </c>
      <c r="F49" s="129" t="str">
        <f t="shared" si="2"/>
        <v/>
      </c>
      <c r="G49" s="128" t="str">
        <f t="shared" si="3"/>
        <v/>
      </c>
    </row>
    <row r="50" spans="1:7" x14ac:dyDescent="0.3">
      <c r="A50" s="127" t="str">
        <f t="shared" si="4"/>
        <v/>
      </c>
      <c r="B50" s="119" t="str">
        <f t="shared" si="5"/>
        <v/>
      </c>
      <c r="C50" s="128" t="str">
        <f t="shared" si="6"/>
        <v/>
      </c>
      <c r="D50" s="129" t="str">
        <f t="shared" si="0"/>
        <v/>
      </c>
      <c r="E50" s="129" t="str">
        <f t="shared" si="1"/>
        <v/>
      </c>
      <c r="F50" s="129" t="str">
        <f t="shared" si="2"/>
        <v/>
      </c>
      <c r="G50" s="128" t="str">
        <f t="shared" si="3"/>
        <v/>
      </c>
    </row>
    <row r="51" spans="1:7" x14ac:dyDescent="0.3">
      <c r="A51" s="127" t="str">
        <f t="shared" si="4"/>
        <v/>
      </c>
      <c r="B51" s="119" t="str">
        <f t="shared" si="5"/>
        <v/>
      </c>
      <c r="C51" s="128" t="str">
        <f t="shared" si="6"/>
        <v/>
      </c>
      <c r="D51" s="129" t="str">
        <f t="shared" si="0"/>
        <v/>
      </c>
      <c r="E51" s="129" t="str">
        <f t="shared" si="1"/>
        <v/>
      </c>
      <c r="F51" s="129" t="str">
        <f t="shared" si="2"/>
        <v/>
      </c>
      <c r="G51" s="128" t="str">
        <f t="shared" si="3"/>
        <v/>
      </c>
    </row>
    <row r="52" spans="1:7" x14ac:dyDescent="0.3">
      <c r="A52" s="127" t="str">
        <f t="shared" si="4"/>
        <v/>
      </c>
      <c r="B52" s="119" t="str">
        <f t="shared" si="5"/>
        <v/>
      </c>
      <c r="C52" s="128" t="str">
        <f t="shared" si="6"/>
        <v/>
      </c>
      <c r="D52" s="129" t="str">
        <f t="shared" si="0"/>
        <v/>
      </c>
      <c r="E52" s="129" t="str">
        <f t="shared" si="1"/>
        <v/>
      </c>
      <c r="F52" s="129" t="str">
        <f t="shared" si="2"/>
        <v/>
      </c>
      <c r="G52" s="128" t="str">
        <f t="shared" si="3"/>
        <v/>
      </c>
    </row>
    <row r="53" spans="1:7" x14ac:dyDescent="0.3">
      <c r="A53" s="127" t="str">
        <f t="shared" si="4"/>
        <v/>
      </c>
      <c r="B53" s="119" t="str">
        <f t="shared" si="5"/>
        <v/>
      </c>
      <c r="C53" s="128" t="str">
        <f t="shared" si="6"/>
        <v/>
      </c>
      <c r="D53" s="129" t="str">
        <f t="shared" si="0"/>
        <v/>
      </c>
      <c r="E53" s="129" t="str">
        <f t="shared" si="1"/>
        <v/>
      </c>
      <c r="F53" s="129" t="str">
        <f t="shared" si="2"/>
        <v/>
      </c>
      <c r="G53" s="128" t="str">
        <f t="shared" si="3"/>
        <v/>
      </c>
    </row>
    <row r="54" spans="1:7" x14ac:dyDescent="0.3">
      <c r="A54" s="127" t="str">
        <f t="shared" si="4"/>
        <v/>
      </c>
      <c r="B54" s="119" t="str">
        <f t="shared" si="5"/>
        <v/>
      </c>
      <c r="C54" s="128" t="str">
        <f t="shared" si="6"/>
        <v/>
      </c>
      <c r="D54" s="129" t="str">
        <f t="shared" si="0"/>
        <v/>
      </c>
      <c r="E54" s="129" t="str">
        <f t="shared" si="1"/>
        <v/>
      </c>
      <c r="F54" s="129" t="str">
        <f t="shared" si="2"/>
        <v/>
      </c>
      <c r="G54" s="128" t="str">
        <f t="shared" si="3"/>
        <v/>
      </c>
    </row>
    <row r="55" spans="1:7" x14ac:dyDescent="0.3">
      <c r="A55" s="127" t="str">
        <f t="shared" si="4"/>
        <v/>
      </c>
      <c r="B55" s="119" t="str">
        <f t="shared" si="5"/>
        <v/>
      </c>
      <c r="C55" s="128" t="str">
        <f t="shared" si="6"/>
        <v/>
      </c>
      <c r="D55" s="129" t="str">
        <f t="shared" si="0"/>
        <v/>
      </c>
      <c r="E55" s="129" t="str">
        <f t="shared" si="1"/>
        <v/>
      </c>
      <c r="F55" s="129" t="str">
        <f t="shared" si="2"/>
        <v/>
      </c>
      <c r="G55" s="128" t="str">
        <f t="shared" si="3"/>
        <v/>
      </c>
    </row>
    <row r="56" spans="1:7" x14ac:dyDescent="0.3">
      <c r="A56" s="127" t="str">
        <f t="shared" si="4"/>
        <v/>
      </c>
      <c r="B56" s="119" t="str">
        <f t="shared" si="5"/>
        <v/>
      </c>
      <c r="C56" s="128" t="str">
        <f t="shared" si="6"/>
        <v/>
      </c>
      <c r="D56" s="129" t="str">
        <f t="shared" si="0"/>
        <v/>
      </c>
      <c r="E56" s="129" t="str">
        <f t="shared" si="1"/>
        <v/>
      </c>
      <c r="F56" s="129" t="str">
        <f t="shared" si="2"/>
        <v/>
      </c>
      <c r="G56" s="128" t="str">
        <f t="shared" si="3"/>
        <v/>
      </c>
    </row>
    <row r="57" spans="1:7" x14ac:dyDescent="0.3">
      <c r="A57" s="127" t="str">
        <f t="shared" si="4"/>
        <v/>
      </c>
      <c r="B57" s="119" t="str">
        <f t="shared" si="5"/>
        <v/>
      </c>
      <c r="C57" s="128" t="str">
        <f t="shared" si="6"/>
        <v/>
      </c>
      <c r="D57" s="129" t="str">
        <f t="shared" si="0"/>
        <v/>
      </c>
      <c r="E57" s="129" t="str">
        <f t="shared" si="1"/>
        <v/>
      </c>
      <c r="F57" s="129" t="str">
        <f t="shared" si="2"/>
        <v/>
      </c>
      <c r="G57" s="128" t="str">
        <f t="shared" si="3"/>
        <v/>
      </c>
    </row>
    <row r="58" spans="1:7" x14ac:dyDescent="0.3">
      <c r="A58" s="127" t="str">
        <f t="shared" si="4"/>
        <v/>
      </c>
      <c r="B58" s="119" t="str">
        <f t="shared" si="5"/>
        <v/>
      </c>
      <c r="C58" s="128" t="str">
        <f t="shared" si="6"/>
        <v/>
      </c>
      <c r="D58" s="129" t="str">
        <f t="shared" si="0"/>
        <v/>
      </c>
      <c r="E58" s="129" t="str">
        <f t="shared" si="1"/>
        <v/>
      </c>
      <c r="F58" s="129" t="str">
        <f t="shared" si="2"/>
        <v/>
      </c>
      <c r="G58" s="128" t="str">
        <f t="shared" si="3"/>
        <v/>
      </c>
    </row>
    <row r="59" spans="1:7" x14ac:dyDescent="0.3">
      <c r="A59" s="127" t="str">
        <f t="shared" si="4"/>
        <v/>
      </c>
      <c r="B59" s="119" t="str">
        <f t="shared" si="5"/>
        <v/>
      </c>
      <c r="C59" s="128" t="str">
        <f t="shared" si="6"/>
        <v/>
      </c>
      <c r="D59" s="129" t="str">
        <f t="shared" si="0"/>
        <v/>
      </c>
      <c r="E59" s="129" t="str">
        <f t="shared" si="1"/>
        <v/>
      </c>
      <c r="F59" s="129" t="str">
        <f t="shared" si="2"/>
        <v/>
      </c>
      <c r="G59" s="128" t="str">
        <f t="shared" si="3"/>
        <v/>
      </c>
    </row>
    <row r="60" spans="1:7" x14ac:dyDescent="0.3">
      <c r="A60" s="127" t="str">
        <f t="shared" si="4"/>
        <v/>
      </c>
      <c r="B60" s="119" t="str">
        <f t="shared" si="5"/>
        <v/>
      </c>
      <c r="C60" s="128" t="str">
        <f t="shared" si="6"/>
        <v/>
      </c>
      <c r="D60" s="129" t="str">
        <f t="shared" si="0"/>
        <v/>
      </c>
      <c r="E60" s="129" t="str">
        <f t="shared" si="1"/>
        <v/>
      </c>
      <c r="F60" s="129" t="str">
        <f t="shared" si="2"/>
        <v/>
      </c>
      <c r="G60" s="128" t="str">
        <f t="shared" si="3"/>
        <v/>
      </c>
    </row>
    <row r="61" spans="1:7" x14ac:dyDescent="0.3">
      <c r="A61" s="127" t="str">
        <f t="shared" si="4"/>
        <v/>
      </c>
      <c r="B61" s="119" t="str">
        <f t="shared" si="5"/>
        <v/>
      </c>
      <c r="C61" s="128" t="str">
        <f t="shared" si="6"/>
        <v/>
      </c>
      <c r="D61" s="129" t="str">
        <f t="shared" si="0"/>
        <v/>
      </c>
      <c r="E61" s="129" t="str">
        <f t="shared" si="1"/>
        <v/>
      </c>
      <c r="F61" s="129" t="str">
        <f t="shared" si="2"/>
        <v/>
      </c>
      <c r="G61" s="128" t="str">
        <f t="shared" si="3"/>
        <v/>
      </c>
    </row>
    <row r="62" spans="1:7" x14ac:dyDescent="0.3">
      <c r="A62" s="127" t="str">
        <f t="shared" si="4"/>
        <v/>
      </c>
      <c r="B62" s="119" t="str">
        <f t="shared" si="5"/>
        <v/>
      </c>
      <c r="C62" s="128" t="str">
        <f t="shared" si="6"/>
        <v/>
      </c>
      <c r="D62" s="129" t="str">
        <f t="shared" si="0"/>
        <v/>
      </c>
      <c r="E62" s="129" t="str">
        <f t="shared" si="1"/>
        <v/>
      </c>
      <c r="F62" s="129" t="str">
        <f t="shared" si="2"/>
        <v/>
      </c>
      <c r="G62" s="128" t="str">
        <f t="shared" si="3"/>
        <v/>
      </c>
    </row>
    <row r="63" spans="1:7" x14ac:dyDescent="0.3">
      <c r="A63" s="127" t="str">
        <f t="shared" si="4"/>
        <v/>
      </c>
      <c r="B63" s="119" t="str">
        <f t="shared" si="5"/>
        <v/>
      </c>
      <c r="C63" s="128" t="str">
        <f t="shared" si="6"/>
        <v/>
      </c>
      <c r="D63" s="129" t="str">
        <f t="shared" si="0"/>
        <v/>
      </c>
      <c r="E63" s="129" t="str">
        <f t="shared" si="1"/>
        <v/>
      </c>
      <c r="F63" s="129" t="str">
        <f t="shared" si="2"/>
        <v/>
      </c>
      <c r="G63" s="128" t="str">
        <f t="shared" si="3"/>
        <v/>
      </c>
    </row>
    <row r="64" spans="1:7" x14ac:dyDescent="0.3">
      <c r="A64" s="127" t="str">
        <f t="shared" si="4"/>
        <v/>
      </c>
      <c r="B64" s="119" t="str">
        <f t="shared" si="5"/>
        <v/>
      </c>
      <c r="C64" s="128" t="str">
        <f t="shared" si="6"/>
        <v/>
      </c>
      <c r="D64" s="129" t="str">
        <f t="shared" si="0"/>
        <v/>
      </c>
      <c r="E64" s="129" t="str">
        <f t="shared" si="1"/>
        <v/>
      </c>
      <c r="F64" s="129" t="str">
        <f t="shared" si="2"/>
        <v/>
      </c>
      <c r="G64" s="128" t="str">
        <f t="shared" si="3"/>
        <v/>
      </c>
    </row>
    <row r="65" spans="1:7" x14ac:dyDescent="0.3">
      <c r="A65" s="127" t="str">
        <f t="shared" si="4"/>
        <v/>
      </c>
      <c r="B65" s="119" t="str">
        <f t="shared" si="5"/>
        <v/>
      </c>
      <c r="C65" s="128" t="str">
        <f t="shared" si="6"/>
        <v/>
      </c>
      <c r="D65" s="129" t="str">
        <f t="shared" si="0"/>
        <v/>
      </c>
      <c r="E65" s="129" t="str">
        <f t="shared" si="1"/>
        <v/>
      </c>
      <c r="F65" s="129" t="str">
        <f t="shared" si="2"/>
        <v/>
      </c>
      <c r="G65" s="128" t="str">
        <f t="shared" si="3"/>
        <v/>
      </c>
    </row>
    <row r="66" spans="1:7" x14ac:dyDescent="0.3">
      <c r="A66" s="127" t="str">
        <f t="shared" si="4"/>
        <v/>
      </c>
      <c r="B66" s="119" t="str">
        <f t="shared" si="5"/>
        <v/>
      </c>
      <c r="C66" s="128" t="str">
        <f t="shared" si="6"/>
        <v/>
      </c>
      <c r="D66" s="129" t="str">
        <f t="shared" si="0"/>
        <v/>
      </c>
      <c r="E66" s="129" t="str">
        <f t="shared" si="1"/>
        <v/>
      </c>
      <c r="F66" s="129" t="str">
        <f t="shared" si="2"/>
        <v/>
      </c>
      <c r="G66" s="128" t="str">
        <f t="shared" si="3"/>
        <v/>
      </c>
    </row>
    <row r="67" spans="1:7" x14ac:dyDescent="0.3">
      <c r="A67" s="127" t="str">
        <f t="shared" si="4"/>
        <v/>
      </c>
      <c r="B67" s="119" t="str">
        <f t="shared" si="5"/>
        <v/>
      </c>
      <c r="C67" s="128" t="str">
        <f t="shared" si="6"/>
        <v/>
      </c>
      <c r="D67" s="129" t="str">
        <f t="shared" si="0"/>
        <v/>
      </c>
      <c r="E67" s="129" t="str">
        <f t="shared" si="1"/>
        <v/>
      </c>
      <c r="F67" s="129" t="str">
        <f t="shared" si="2"/>
        <v/>
      </c>
      <c r="G67" s="128" t="str">
        <f t="shared" si="3"/>
        <v/>
      </c>
    </row>
    <row r="68" spans="1:7" x14ac:dyDescent="0.3">
      <c r="A68" s="127" t="str">
        <f t="shared" si="4"/>
        <v/>
      </c>
      <c r="B68" s="119" t="str">
        <f t="shared" si="5"/>
        <v/>
      </c>
      <c r="C68" s="128" t="str">
        <f t="shared" si="6"/>
        <v/>
      </c>
      <c r="D68" s="129" t="str">
        <f t="shared" si="0"/>
        <v/>
      </c>
      <c r="E68" s="129" t="str">
        <f t="shared" si="1"/>
        <v/>
      </c>
      <c r="F68" s="129" t="str">
        <f t="shared" si="2"/>
        <v/>
      </c>
      <c r="G68" s="128" t="str">
        <f t="shared" si="3"/>
        <v/>
      </c>
    </row>
    <row r="69" spans="1:7" x14ac:dyDescent="0.3">
      <c r="A69" s="127" t="str">
        <f t="shared" si="4"/>
        <v/>
      </c>
      <c r="B69" s="119" t="str">
        <f t="shared" si="5"/>
        <v/>
      </c>
      <c r="C69" s="128" t="str">
        <f t="shared" si="6"/>
        <v/>
      </c>
      <c r="D69" s="129" t="str">
        <f t="shared" si="0"/>
        <v/>
      </c>
      <c r="E69" s="129" t="str">
        <f t="shared" si="1"/>
        <v/>
      </c>
      <c r="F69" s="129" t="str">
        <f t="shared" si="2"/>
        <v/>
      </c>
      <c r="G69" s="128" t="str">
        <f t="shared" si="3"/>
        <v/>
      </c>
    </row>
    <row r="70" spans="1:7" x14ac:dyDescent="0.3">
      <c r="A70" s="127" t="str">
        <f t="shared" si="4"/>
        <v/>
      </c>
      <c r="B70" s="119" t="str">
        <f t="shared" si="5"/>
        <v/>
      </c>
      <c r="C70" s="128" t="str">
        <f t="shared" si="6"/>
        <v/>
      </c>
      <c r="D70" s="129" t="str">
        <f t="shared" si="0"/>
        <v/>
      </c>
      <c r="E70" s="129" t="str">
        <f t="shared" si="1"/>
        <v/>
      </c>
      <c r="F70" s="129" t="str">
        <f t="shared" si="2"/>
        <v/>
      </c>
      <c r="G70" s="128" t="str">
        <f t="shared" si="3"/>
        <v/>
      </c>
    </row>
    <row r="71" spans="1:7" x14ac:dyDescent="0.3">
      <c r="A71" s="127" t="str">
        <f t="shared" si="4"/>
        <v/>
      </c>
      <c r="B71" s="119" t="str">
        <f t="shared" si="5"/>
        <v/>
      </c>
      <c r="C71" s="128" t="str">
        <f t="shared" si="6"/>
        <v/>
      </c>
      <c r="D71" s="129" t="str">
        <f t="shared" si="0"/>
        <v/>
      </c>
      <c r="E71" s="129" t="str">
        <f t="shared" si="1"/>
        <v/>
      </c>
      <c r="F71" s="129" t="str">
        <f t="shared" si="2"/>
        <v/>
      </c>
      <c r="G71" s="128" t="str">
        <f t="shared" si="3"/>
        <v/>
      </c>
    </row>
    <row r="72" spans="1:7" x14ac:dyDescent="0.3">
      <c r="A72" s="127" t="str">
        <f t="shared" si="4"/>
        <v/>
      </c>
      <c r="B72" s="119" t="str">
        <f t="shared" si="5"/>
        <v/>
      </c>
      <c r="C72" s="128" t="str">
        <f t="shared" si="6"/>
        <v/>
      </c>
      <c r="D72" s="129" t="str">
        <f t="shared" si="0"/>
        <v/>
      </c>
      <c r="E72" s="129" t="str">
        <f t="shared" si="1"/>
        <v/>
      </c>
      <c r="F72" s="129" t="str">
        <f t="shared" si="2"/>
        <v/>
      </c>
      <c r="G72" s="128" t="str">
        <f t="shared" si="3"/>
        <v/>
      </c>
    </row>
    <row r="73" spans="1:7" x14ac:dyDescent="0.3">
      <c r="A73" s="127" t="str">
        <f t="shared" si="4"/>
        <v/>
      </c>
      <c r="B73" s="119" t="str">
        <f t="shared" si="5"/>
        <v/>
      </c>
      <c r="C73" s="128" t="str">
        <f t="shared" si="6"/>
        <v/>
      </c>
      <c r="D73" s="129" t="str">
        <f t="shared" si="0"/>
        <v/>
      </c>
      <c r="E73" s="129" t="str">
        <f t="shared" si="1"/>
        <v/>
      </c>
      <c r="F73" s="129" t="str">
        <f t="shared" si="2"/>
        <v/>
      </c>
      <c r="G73" s="128" t="str">
        <f t="shared" si="3"/>
        <v/>
      </c>
    </row>
    <row r="74" spans="1:7" x14ac:dyDescent="0.3">
      <c r="A74" s="127" t="str">
        <f t="shared" si="4"/>
        <v/>
      </c>
      <c r="B74" s="119" t="str">
        <f t="shared" si="5"/>
        <v/>
      </c>
      <c r="C74" s="128" t="str">
        <f t="shared" si="6"/>
        <v/>
      </c>
      <c r="D74" s="129" t="str">
        <f t="shared" si="0"/>
        <v/>
      </c>
      <c r="E74" s="129" t="str">
        <f t="shared" si="1"/>
        <v/>
      </c>
      <c r="F74" s="129" t="str">
        <f t="shared" si="2"/>
        <v/>
      </c>
      <c r="G74" s="128" t="str">
        <f t="shared" si="3"/>
        <v/>
      </c>
    </row>
    <row r="75" spans="1:7" x14ac:dyDescent="0.3">
      <c r="A75" s="127" t="str">
        <f t="shared" si="4"/>
        <v/>
      </c>
      <c r="B75" s="119" t="str">
        <f t="shared" si="5"/>
        <v/>
      </c>
      <c r="C75" s="128" t="str">
        <f t="shared" si="6"/>
        <v/>
      </c>
      <c r="D75" s="129" t="str">
        <f t="shared" si="0"/>
        <v/>
      </c>
      <c r="E75" s="129" t="str">
        <f t="shared" si="1"/>
        <v/>
      </c>
      <c r="F75" s="129" t="str">
        <f t="shared" si="2"/>
        <v/>
      </c>
      <c r="G75" s="128" t="str">
        <f t="shared" si="3"/>
        <v/>
      </c>
    </row>
    <row r="76" spans="1:7" x14ac:dyDescent="0.3">
      <c r="A76" s="127" t="str">
        <f t="shared" si="4"/>
        <v/>
      </c>
      <c r="B76" s="119" t="str">
        <f t="shared" si="5"/>
        <v/>
      </c>
      <c r="C76" s="128" t="str">
        <f t="shared" si="6"/>
        <v/>
      </c>
      <c r="D76" s="129" t="str">
        <f t="shared" si="0"/>
        <v/>
      </c>
      <c r="E76" s="129" t="str">
        <f t="shared" si="1"/>
        <v/>
      </c>
      <c r="F76" s="129" t="str">
        <f t="shared" si="2"/>
        <v/>
      </c>
      <c r="G76" s="128" t="str">
        <f t="shared" si="3"/>
        <v/>
      </c>
    </row>
    <row r="77" spans="1:7" x14ac:dyDescent="0.3">
      <c r="A77" s="127" t="str">
        <f t="shared" si="4"/>
        <v/>
      </c>
      <c r="B77" s="119" t="str">
        <f t="shared" si="5"/>
        <v/>
      </c>
      <c r="C77" s="128" t="str">
        <f t="shared" si="6"/>
        <v/>
      </c>
      <c r="D77" s="129" t="str">
        <f t="shared" si="0"/>
        <v/>
      </c>
      <c r="E77" s="129" t="str">
        <f t="shared" si="1"/>
        <v/>
      </c>
      <c r="F77" s="129" t="str">
        <f t="shared" si="2"/>
        <v/>
      </c>
      <c r="G77" s="128" t="str">
        <f t="shared" si="3"/>
        <v/>
      </c>
    </row>
    <row r="78" spans="1:7" x14ac:dyDescent="0.3">
      <c r="A78" s="127" t="str">
        <f t="shared" si="4"/>
        <v/>
      </c>
      <c r="B78" s="119" t="str">
        <f t="shared" si="5"/>
        <v/>
      </c>
      <c r="C78" s="128" t="str">
        <f t="shared" si="6"/>
        <v/>
      </c>
      <c r="D78" s="129" t="str">
        <f t="shared" si="0"/>
        <v/>
      </c>
      <c r="E78" s="129" t="str">
        <f t="shared" si="1"/>
        <v/>
      </c>
      <c r="F78" s="129" t="str">
        <f t="shared" si="2"/>
        <v/>
      </c>
      <c r="G78" s="128" t="str">
        <f t="shared" si="3"/>
        <v/>
      </c>
    </row>
    <row r="79" spans="1:7" x14ac:dyDescent="0.3">
      <c r="A79" s="127" t="str">
        <f t="shared" si="4"/>
        <v/>
      </c>
      <c r="B79" s="119" t="str">
        <f t="shared" si="5"/>
        <v/>
      </c>
      <c r="C79" s="128" t="str">
        <f t="shared" si="6"/>
        <v/>
      </c>
      <c r="D79" s="129" t="str">
        <f t="shared" ref="D79:D142" si="7">IF(B79="","",IPMT($E$11/12,B79,$E$7,-$E$8,$E$9,0))</f>
        <v/>
      </c>
      <c r="E79" s="129" t="str">
        <f t="shared" ref="E79:E142" si="8">IF(B79="","",PPMT($E$11/12,B79,$E$7,-$E$8,$E$9,0))</f>
        <v/>
      </c>
      <c r="F79" s="129" t="str">
        <f t="shared" ref="F79:F142" si="9">IF(B79="","",SUM(D79:E79))</f>
        <v/>
      </c>
      <c r="G79" s="128" t="str">
        <f t="shared" ref="G79:G142" si="10">IF(B79="","",SUM(C79)-SUM(E79))</f>
        <v/>
      </c>
    </row>
    <row r="80" spans="1:7" x14ac:dyDescent="0.3">
      <c r="A80" s="127" t="str">
        <f t="shared" ref="A80:A143" si="11">IF(B80="","",EDATE(A79,1))</f>
        <v/>
      </c>
      <c r="B80" s="119" t="str">
        <f t="shared" ref="B80:B143" si="12">IF(B79="","",IF(SUM(B79)+1&lt;=$E$7,SUM(B79)+1,""))</f>
        <v/>
      </c>
      <c r="C80" s="128" t="str">
        <f t="shared" ref="C80:C143" si="13">IF(B80="","",G79)</f>
        <v/>
      </c>
      <c r="D80" s="129" t="str">
        <f t="shared" si="7"/>
        <v/>
      </c>
      <c r="E80" s="129" t="str">
        <f t="shared" si="8"/>
        <v/>
      </c>
      <c r="F80" s="129" t="str">
        <f t="shared" si="9"/>
        <v/>
      </c>
      <c r="G80" s="128" t="str">
        <f t="shared" si="10"/>
        <v/>
      </c>
    </row>
    <row r="81" spans="1:7" x14ac:dyDescent="0.3">
      <c r="A81" s="127" t="str">
        <f t="shared" si="11"/>
        <v/>
      </c>
      <c r="B81" s="119" t="str">
        <f t="shared" si="12"/>
        <v/>
      </c>
      <c r="C81" s="128" t="str">
        <f t="shared" si="13"/>
        <v/>
      </c>
      <c r="D81" s="129" t="str">
        <f t="shared" si="7"/>
        <v/>
      </c>
      <c r="E81" s="129" t="str">
        <f t="shared" si="8"/>
        <v/>
      </c>
      <c r="F81" s="129" t="str">
        <f t="shared" si="9"/>
        <v/>
      </c>
      <c r="G81" s="128" t="str">
        <f t="shared" si="10"/>
        <v/>
      </c>
    </row>
    <row r="82" spans="1:7" x14ac:dyDescent="0.3">
      <c r="A82" s="127" t="str">
        <f t="shared" si="11"/>
        <v/>
      </c>
      <c r="B82" s="119" t="str">
        <f t="shared" si="12"/>
        <v/>
      </c>
      <c r="C82" s="128" t="str">
        <f t="shared" si="13"/>
        <v/>
      </c>
      <c r="D82" s="129" t="str">
        <f t="shared" si="7"/>
        <v/>
      </c>
      <c r="E82" s="129" t="str">
        <f t="shared" si="8"/>
        <v/>
      </c>
      <c r="F82" s="129" t="str">
        <f t="shared" si="9"/>
        <v/>
      </c>
      <c r="G82" s="128" t="str">
        <f t="shared" si="10"/>
        <v/>
      </c>
    </row>
    <row r="83" spans="1:7" x14ac:dyDescent="0.3">
      <c r="A83" s="127" t="str">
        <f t="shared" si="11"/>
        <v/>
      </c>
      <c r="B83" s="119" t="str">
        <f t="shared" si="12"/>
        <v/>
      </c>
      <c r="C83" s="128" t="str">
        <f t="shared" si="13"/>
        <v/>
      </c>
      <c r="D83" s="129" t="str">
        <f t="shared" si="7"/>
        <v/>
      </c>
      <c r="E83" s="129" t="str">
        <f t="shared" si="8"/>
        <v/>
      </c>
      <c r="F83" s="129" t="str">
        <f t="shared" si="9"/>
        <v/>
      </c>
      <c r="G83" s="128" t="str">
        <f t="shared" si="10"/>
        <v/>
      </c>
    </row>
    <row r="84" spans="1:7" x14ac:dyDescent="0.3">
      <c r="A84" s="127" t="str">
        <f t="shared" si="11"/>
        <v/>
      </c>
      <c r="B84" s="119" t="str">
        <f t="shared" si="12"/>
        <v/>
      </c>
      <c r="C84" s="128" t="str">
        <f t="shared" si="13"/>
        <v/>
      </c>
      <c r="D84" s="129" t="str">
        <f t="shared" si="7"/>
        <v/>
      </c>
      <c r="E84" s="129" t="str">
        <f t="shared" si="8"/>
        <v/>
      </c>
      <c r="F84" s="129" t="str">
        <f t="shared" si="9"/>
        <v/>
      </c>
      <c r="G84" s="128" t="str">
        <f t="shared" si="10"/>
        <v/>
      </c>
    </row>
    <row r="85" spans="1:7" x14ac:dyDescent="0.3">
      <c r="A85" s="127" t="str">
        <f t="shared" si="11"/>
        <v/>
      </c>
      <c r="B85" s="119" t="str">
        <f t="shared" si="12"/>
        <v/>
      </c>
      <c r="C85" s="128" t="str">
        <f t="shared" si="13"/>
        <v/>
      </c>
      <c r="D85" s="129" t="str">
        <f t="shared" si="7"/>
        <v/>
      </c>
      <c r="E85" s="129" t="str">
        <f t="shared" si="8"/>
        <v/>
      </c>
      <c r="F85" s="129" t="str">
        <f t="shared" si="9"/>
        <v/>
      </c>
      <c r="G85" s="128" t="str">
        <f t="shared" si="10"/>
        <v/>
      </c>
    </row>
    <row r="86" spans="1:7" x14ac:dyDescent="0.3">
      <c r="A86" s="127" t="str">
        <f t="shared" si="11"/>
        <v/>
      </c>
      <c r="B86" s="119" t="str">
        <f t="shared" si="12"/>
        <v/>
      </c>
      <c r="C86" s="128" t="str">
        <f t="shared" si="13"/>
        <v/>
      </c>
      <c r="D86" s="129" t="str">
        <f t="shared" si="7"/>
        <v/>
      </c>
      <c r="E86" s="129" t="str">
        <f t="shared" si="8"/>
        <v/>
      </c>
      <c r="F86" s="129" t="str">
        <f t="shared" si="9"/>
        <v/>
      </c>
      <c r="G86" s="128" t="str">
        <f t="shared" si="10"/>
        <v/>
      </c>
    </row>
    <row r="87" spans="1:7" x14ac:dyDescent="0.3">
      <c r="A87" s="127" t="str">
        <f t="shared" si="11"/>
        <v/>
      </c>
      <c r="B87" s="119" t="str">
        <f t="shared" si="12"/>
        <v/>
      </c>
      <c r="C87" s="128" t="str">
        <f t="shared" si="13"/>
        <v/>
      </c>
      <c r="D87" s="129" t="str">
        <f t="shared" si="7"/>
        <v/>
      </c>
      <c r="E87" s="129" t="str">
        <f t="shared" si="8"/>
        <v/>
      </c>
      <c r="F87" s="129" t="str">
        <f t="shared" si="9"/>
        <v/>
      </c>
      <c r="G87" s="128" t="str">
        <f t="shared" si="10"/>
        <v/>
      </c>
    </row>
    <row r="88" spans="1:7" x14ac:dyDescent="0.3">
      <c r="A88" s="127" t="str">
        <f t="shared" si="11"/>
        <v/>
      </c>
      <c r="B88" s="119" t="str">
        <f t="shared" si="12"/>
        <v/>
      </c>
      <c r="C88" s="128" t="str">
        <f t="shared" si="13"/>
        <v/>
      </c>
      <c r="D88" s="129" t="str">
        <f t="shared" si="7"/>
        <v/>
      </c>
      <c r="E88" s="129" t="str">
        <f t="shared" si="8"/>
        <v/>
      </c>
      <c r="F88" s="129" t="str">
        <f t="shared" si="9"/>
        <v/>
      </c>
      <c r="G88" s="128" t="str">
        <f t="shared" si="10"/>
        <v/>
      </c>
    </row>
    <row r="89" spans="1:7" x14ac:dyDescent="0.3">
      <c r="A89" s="127" t="str">
        <f t="shared" si="11"/>
        <v/>
      </c>
      <c r="B89" s="119" t="str">
        <f t="shared" si="12"/>
        <v/>
      </c>
      <c r="C89" s="128" t="str">
        <f t="shared" si="13"/>
        <v/>
      </c>
      <c r="D89" s="129" t="str">
        <f t="shared" si="7"/>
        <v/>
      </c>
      <c r="E89" s="129" t="str">
        <f t="shared" si="8"/>
        <v/>
      </c>
      <c r="F89" s="129" t="str">
        <f t="shared" si="9"/>
        <v/>
      </c>
      <c r="G89" s="128" t="str">
        <f t="shared" si="10"/>
        <v/>
      </c>
    </row>
    <row r="90" spans="1:7" x14ac:dyDescent="0.3">
      <c r="A90" s="127" t="str">
        <f t="shared" si="11"/>
        <v/>
      </c>
      <c r="B90" s="119" t="str">
        <f t="shared" si="12"/>
        <v/>
      </c>
      <c r="C90" s="128" t="str">
        <f t="shared" si="13"/>
        <v/>
      </c>
      <c r="D90" s="129" t="str">
        <f t="shared" si="7"/>
        <v/>
      </c>
      <c r="E90" s="129" t="str">
        <f t="shared" si="8"/>
        <v/>
      </c>
      <c r="F90" s="129" t="str">
        <f t="shared" si="9"/>
        <v/>
      </c>
      <c r="G90" s="128" t="str">
        <f t="shared" si="10"/>
        <v/>
      </c>
    </row>
    <row r="91" spans="1:7" x14ac:dyDescent="0.3">
      <c r="A91" s="127" t="str">
        <f t="shared" si="11"/>
        <v/>
      </c>
      <c r="B91" s="119" t="str">
        <f t="shared" si="12"/>
        <v/>
      </c>
      <c r="C91" s="128" t="str">
        <f t="shared" si="13"/>
        <v/>
      </c>
      <c r="D91" s="129" t="str">
        <f t="shared" si="7"/>
        <v/>
      </c>
      <c r="E91" s="129" t="str">
        <f t="shared" si="8"/>
        <v/>
      </c>
      <c r="F91" s="129" t="str">
        <f t="shared" si="9"/>
        <v/>
      </c>
      <c r="G91" s="128" t="str">
        <f t="shared" si="10"/>
        <v/>
      </c>
    </row>
    <row r="92" spans="1:7" x14ac:dyDescent="0.3">
      <c r="A92" s="127" t="str">
        <f t="shared" si="11"/>
        <v/>
      </c>
      <c r="B92" s="119" t="str">
        <f t="shared" si="12"/>
        <v/>
      </c>
      <c r="C92" s="128" t="str">
        <f t="shared" si="13"/>
        <v/>
      </c>
      <c r="D92" s="129" t="str">
        <f t="shared" si="7"/>
        <v/>
      </c>
      <c r="E92" s="129" t="str">
        <f t="shared" si="8"/>
        <v/>
      </c>
      <c r="F92" s="129" t="str">
        <f t="shared" si="9"/>
        <v/>
      </c>
      <c r="G92" s="128" t="str">
        <f t="shared" si="10"/>
        <v/>
      </c>
    </row>
    <row r="93" spans="1:7" x14ac:dyDescent="0.3">
      <c r="A93" s="127" t="str">
        <f t="shared" si="11"/>
        <v/>
      </c>
      <c r="B93" s="119" t="str">
        <f t="shared" si="12"/>
        <v/>
      </c>
      <c r="C93" s="128" t="str">
        <f t="shared" si="13"/>
        <v/>
      </c>
      <c r="D93" s="129" t="str">
        <f t="shared" si="7"/>
        <v/>
      </c>
      <c r="E93" s="129" t="str">
        <f t="shared" si="8"/>
        <v/>
      </c>
      <c r="F93" s="129" t="str">
        <f t="shared" si="9"/>
        <v/>
      </c>
      <c r="G93" s="128" t="str">
        <f t="shared" si="10"/>
        <v/>
      </c>
    </row>
    <row r="94" spans="1:7" x14ac:dyDescent="0.3">
      <c r="A94" s="127" t="str">
        <f t="shared" si="11"/>
        <v/>
      </c>
      <c r="B94" s="119" t="str">
        <f t="shared" si="12"/>
        <v/>
      </c>
      <c r="C94" s="128" t="str">
        <f t="shared" si="13"/>
        <v/>
      </c>
      <c r="D94" s="129" t="str">
        <f t="shared" si="7"/>
        <v/>
      </c>
      <c r="E94" s="129" t="str">
        <f t="shared" si="8"/>
        <v/>
      </c>
      <c r="F94" s="129" t="str">
        <f t="shared" si="9"/>
        <v/>
      </c>
      <c r="G94" s="128" t="str">
        <f t="shared" si="10"/>
        <v/>
      </c>
    </row>
    <row r="95" spans="1:7" x14ac:dyDescent="0.3">
      <c r="A95" s="127" t="str">
        <f t="shared" si="11"/>
        <v/>
      </c>
      <c r="B95" s="119" t="str">
        <f t="shared" si="12"/>
        <v/>
      </c>
      <c r="C95" s="128" t="str">
        <f t="shared" si="13"/>
        <v/>
      </c>
      <c r="D95" s="129" t="str">
        <f t="shared" si="7"/>
        <v/>
      </c>
      <c r="E95" s="129" t="str">
        <f t="shared" si="8"/>
        <v/>
      </c>
      <c r="F95" s="129" t="str">
        <f t="shared" si="9"/>
        <v/>
      </c>
      <c r="G95" s="128" t="str">
        <f t="shared" si="10"/>
        <v/>
      </c>
    </row>
    <row r="96" spans="1:7" x14ac:dyDescent="0.3">
      <c r="A96" s="127" t="str">
        <f t="shared" si="11"/>
        <v/>
      </c>
      <c r="B96" s="119" t="str">
        <f t="shared" si="12"/>
        <v/>
      </c>
      <c r="C96" s="128" t="str">
        <f t="shared" si="13"/>
        <v/>
      </c>
      <c r="D96" s="129" t="str">
        <f t="shared" si="7"/>
        <v/>
      </c>
      <c r="E96" s="129" t="str">
        <f t="shared" si="8"/>
        <v/>
      </c>
      <c r="F96" s="129" t="str">
        <f t="shared" si="9"/>
        <v/>
      </c>
      <c r="G96" s="128" t="str">
        <f t="shared" si="10"/>
        <v/>
      </c>
    </row>
    <row r="97" spans="1:7" x14ac:dyDescent="0.3">
      <c r="A97" s="127" t="str">
        <f t="shared" si="11"/>
        <v/>
      </c>
      <c r="B97" s="119" t="str">
        <f t="shared" si="12"/>
        <v/>
      </c>
      <c r="C97" s="128" t="str">
        <f t="shared" si="13"/>
        <v/>
      </c>
      <c r="D97" s="129" t="str">
        <f t="shared" si="7"/>
        <v/>
      </c>
      <c r="E97" s="129" t="str">
        <f t="shared" si="8"/>
        <v/>
      </c>
      <c r="F97" s="129" t="str">
        <f t="shared" si="9"/>
        <v/>
      </c>
      <c r="G97" s="128" t="str">
        <f t="shared" si="10"/>
        <v/>
      </c>
    </row>
    <row r="98" spans="1:7" x14ac:dyDescent="0.3">
      <c r="A98" s="127" t="str">
        <f t="shared" si="11"/>
        <v/>
      </c>
      <c r="B98" s="119" t="str">
        <f t="shared" si="12"/>
        <v/>
      </c>
      <c r="C98" s="128" t="str">
        <f t="shared" si="13"/>
        <v/>
      </c>
      <c r="D98" s="129" t="str">
        <f t="shared" si="7"/>
        <v/>
      </c>
      <c r="E98" s="129" t="str">
        <f t="shared" si="8"/>
        <v/>
      </c>
      <c r="F98" s="129" t="str">
        <f t="shared" si="9"/>
        <v/>
      </c>
      <c r="G98" s="128" t="str">
        <f t="shared" si="10"/>
        <v/>
      </c>
    </row>
    <row r="99" spans="1:7" x14ac:dyDescent="0.3">
      <c r="A99" s="127" t="str">
        <f t="shared" si="11"/>
        <v/>
      </c>
      <c r="B99" s="119" t="str">
        <f t="shared" si="12"/>
        <v/>
      </c>
      <c r="C99" s="128" t="str">
        <f t="shared" si="13"/>
        <v/>
      </c>
      <c r="D99" s="129" t="str">
        <f t="shared" si="7"/>
        <v/>
      </c>
      <c r="E99" s="129" t="str">
        <f t="shared" si="8"/>
        <v/>
      </c>
      <c r="F99" s="129" t="str">
        <f t="shared" si="9"/>
        <v/>
      </c>
      <c r="G99" s="128" t="str">
        <f t="shared" si="10"/>
        <v/>
      </c>
    </row>
    <row r="100" spans="1:7" x14ac:dyDescent="0.3">
      <c r="A100" s="127" t="str">
        <f t="shared" si="11"/>
        <v/>
      </c>
      <c r="B100" s="119" t="str">
        <f t="shared" si="12"/>
        <v/>
      </c>
      <c r="C100" s="128" t="str">
        <f t="shared" si="13"/>
        <v/>
      </c>
      <c r="D100" s="129" t="str">
        <f t="shared" si="7"/>
        <v/>
      </c>
      <c r="E100" s="129" t="str">
        <f t="shared" si="8"/>
        <v/>
      </c>
      <c r="F100" s="129" t="str">
        <f t="shared" si="9"/>
        <v/>
      </c>
      <c r="G100" s="128" t="str">
        <f t="shared" si="10"/>
        <v/>
      </c>
    </row>
    <row r="101" spans="1:7" x14ac:dyDescent="0.3">
      <c r="A101" s="127" t="str">
        <f t="shared" si="11"/>
        <v/>
      </c>
      <c r="B101" s="119" t="str">
        <f t="shared" si="12"/>
        <v/>
      </c>
      <c r="C101" s="128" t="str">
        <f t="shared" si="13"/>
        <v/>
      </c>
      <c r="D101" s="129" t="str">
        <f t="shared" si="7"/>
        <v/>
      </c>
      <c r="E101" s="129" t="str">
        <f t="shared" si="8"/>
        <v/>
      </c>
      <c r="F101" s="129" t="str">
        <f t="shared" si="9"/>
        <v/>
      </c>
      <c r="G101" s="128" t="str">
        <f t="shared" si="10"/>
        <v/>
      </c>
    </row>
    <row r="102" spans="1:7" x14ac:dyDescent="0.3">
      <c r="A102" s="127" t="str">
        <f t="shared" si="11"/>
        <v/>
      </c>
      <c r="B102" s="119" t="str">
        <f t="shared" si="12"/>
        <v/>
      </c>
      <c r="C102" s="128" t="str">
        <f t="shared" si="13"/>
        <v/>
      </c>
      <c r="D102" s="129" t="str">
        <f t="shared" si="7"/>
        <v/>
      </c>
      <c r="E102" s="129" t="str">
        <f t="shared" si="8"/>
        <v/>
      </c>
      <c r="F102" s="129" t="str">
        <f t="shared" si="9"/>
        <v/>
      </c>
      <c r="G102" s="128" t="str">
        <f t="shared" si="10"/>
        <v/>
      </c>
    </row>
    <row r="103" spans="1:7" x14ac:dyDescent="0.3">
      <c r="A103" s="127" t="str">
        <f t="shared" si="11"/>
        <v/>
      </c>
      <c r="B103" s="119" t="str">
        <f t="shared" si="12"/>
        <v/>
      </c>
      <c r="C103" s="128" t="str">
        <f t="shared" si="13"/>
        <v/>
      </c>
      <c r="D103" s="129" t="str">
        <f t="shared" si="7"/>
        <v/>
      </c>
      <c r="E103" s="129" t="str">
        <f t="shared" si="8"/>
        <v/>
      </c>
      <c r="F103" s="129" t="str">
        <f t="shared" si="9"/>
        <v/>
      </c>
      <c r="G103" s="128" t="str">
        <f t="shared" si="10"/>
        <v/>
      </c>
    </row>
    <row r="104" spans="1:7" x14ac:dyDescent="0.3">
      <c r="A104" s="127" t="str">
        <f t="shared" si="11"/>
        <v/>
      </c>
      <c r="B104" s="119" t="str">
        <f t="shared" si="12"/>
        <v/>
      </c>
      <c r="C104" s="128" t="str">
        <f t="shared" si="13"/>
        <v/>
      </c>
      <c r="D104" s="129" t="str">
        <f t="shared" si="7"/>
        <v/>
      </c>
      <c r="E104" s="129" t="str">
        <f t="shared" si="8"/>
        <v/>
      </c>
      <c r="F104" s="129" t="str">
        <f t="shared" si="9"/>
        <v/>
      </c>
      <c r="G104" s="128" t="str">
        <f t="shared" si="10"/>
        <v/>
      </c>
    </row>
    <row r="105" spans="1:7" x14ac:dyDescent="0.3">
      <c r="A105" s="127" t="str">
        <f t="shared" si="11"/>
        <v/>
      </c>
      <c r="B105" s="119" t="str">
        <f t="shared" si="12"/>
        <v/>
      </c>
      <c r="C105" s="128" t="str">
        <f t="shared" si="13"/>
        <v/>
      </c>
      <c r="D105" s="129" t="str">
        <f t="shared" si="7"/>
        <v/>
      </c>
      <c r="E105" s="129" t="str">
        <f t="shared" si="8"/>
        <v/>
      </c>
      <c r="F105" s="129" t="str">
        <f t="shared" si="9"/>
        <v/>
      </c>
      <c r="G105" s="128" t="str">
        <f t="shared" si="10"/>
        <v/>
      </c>
    </row>
    <row r="106" spans="1:7" x14ac:dyDescent="0.3">
      <c r="A106" s="127" t="str">
        <f t="shared" si="11"/>
        <v/>
      </c>
      <c r="B106" s="119" t="str">
        <f t="shared" si="12"/>
        <v/>
      </c>
      <c r="C106" s="128" t="str">
        <f t="shared" si="13"/>
        <v/>
      </c>
      <c r="D106" s="129" t="str">
        <f t="shared" si="7"/>
        <v/>
      </c>
      <c r="E106" s="129" t="str">
        <f t="shared" si="8"/>
        <v/>
      </c>
      <c r="F106" s="129" t="str">
        <f t="shared" si="9"/>
        <v/>
      </c>
      <c r="G106" s="128" t="str">
        <f t="shared" si="10"/>
        <v/>
      </c>
    </row>
    <row r="107" spans="1:7" x14ac:dyDescent="0.3">
      <c r="A107" s="127" t="str">
        <f t="shared" si="11"/>
        <v/>
      </c>
      <c r="B107" s="119" t="str">
        <f t="shared" si="12"/>
        <v/>
      </c>
      <c r="C107" s="128" t="str">
        <f t="shared" si="13"/>
        <v/>
      </c>
      <c r="D107" s="129" t="str">
        <f t="shared" si="7"/>
        <v/>
      </c>
      <c r="E107" s="129" t="str">
        <f t="shared" si="8"/>
        <v/>
      </c>
      <c r="F107" s="129" t="str">
        <f t="shared" si="9"/>
        <v/>
      </c>
      <c r="G107" s="128" t="str">
        <f t="shared" si="10"/>
        <v/>
      </c>
    </row>
    <row r="108" spans="1:7" x14ac:dyDescent="0.3">
      <c r="A108" s="127" t="str">
        <f t="shared" si="11"/>
        <v/>
      </c>
      <c r="B108" s="119" t="str">
        <f t="shared" si="12"/>
        <v/>
      </c>
      <c r="C108" s="128" t="str">
        <f t="shared" si="13"/>
        <v/>
      </c>
      <c r="D108" s="129" t="str">
        <f t="shared" si="7"/>
        <v/>
      </c>
      <c r="E108" s="129" t="str">
        <f t="shared" si="8"/>
        <v/>
      </c>
      <c r="F108" s="129" t="str">
        <f t="shared" si="9"/>
        <v/>
      </c>
      <c r="G108" s="128" t="str">
        <f t="shared" si="10"/>
        <v/>
      </c>
    </row>
    <row r="109" spans="1:7" x14ac:dyDescent="0.3">
      <c r="A109" s="127" t="str">
        <f t="shared" si="11"/>
        <v/>
      </c>
      <c r="B109" s="119" t="str">
        <f t="shared" si="12"/>
        <v/>
      </c>
      <c r="C109" s="128" t="str">
        <f t="shared" si="13"/>
        <v/>
      </c>
      <c r="D109" s="129" t="str">
        <f t="shared" si="7"/>
        <v/>
      </c>
      <c r="E109" s="129" t="str">
        <f t="shared" si="8"/>
        <v/>
      </c>
      <c r="F109" s="129" t="str">
        <f t="shared" si="9"/>
        <v/>
      </c>
      <c r="G109" s="128" t="str">
        <f t="shared" si="10"/>
        <v/>
      </c>
    </row>
    <row r="110" spans="1:7" x14ac:dyDescent="0.3">
      <c r="A110" s="127" t="str">
        <f t="shared" si="11"/>
        <v/>
      </c>
      <c r="B110" s="119" t="str">
        <f t="shared" si="12"/>
        <v/>
      </c>
      <c r="C110" s="128" t="str">
        <f t="shared" si="13"/>
        <v/>
      </c>
      <c r="D110" s="129" t="str">
        <f t="shared" si="7"/>
        <v/>
      </c>
      <c r="E110" s="129" t="str">
        <f t="shared" si="8"/>
        <v/>
      </c>
      <c r="F110" s="129" t="str">
        <f t="shared" si="9"/>
        <v/>
      </c>
      <c r="G110" s="128" t="str">
        <f t="shared" si="10"/>
        <v/>
      </c>
    </row>
    <row r="111" spans="1:7" x14ac:dyDescent="0.3">
      <c r="A111" s="127" t="str">
        <f t="shared" si="11"/>
        <v/>
      </c>
      <c r="B111" s="119" t="str">
        <f t="shared" si="12"/>
        <v/>
      </c>
      <c r="C111" s="128" t="str">
        <f t="shared" si="13"/>
        <v/>
      </c>
      <c r="D111" s="129" t="str">
        <f t="shared" si="7"/>
        <v/>
      </c>
      <c r="E111" s="129" t="str">
        <f t="shared" si="8"/>
        <v/>
      </c>
      <c r="F111" s="129" t="str">
        <f t="shared" si="9"/>
        <v/>
      </c>
      <c r="G111" s="128" t="str">
        <f t="shared" si="10"/>
        <v/>
      </c>
    </row>
    <row r="112" spans="1:7" x14ac:dyDescent="0.3">
      <c r="A112" s="127" t="str">
        <f t="shared" si="11"/>
        <v/>
      </c>
      <c r="B112" s="119" t="str">
        <f t="shared" si="12"/>
        <v/>
      </c>
      <c r="C112" s="128" t="str">
        <f t="shared" si="13"/>
        <v/>
      </c>
      <c r="D112" s="129" t="str">
        <f t="shared" si="7"/>
        <v/>
      </c>
      <c r="E112" s="129" t="str">
        <f t="shared" si="8"/>
        <v/>
      </c>
      <c r="F112" s="129" t="str">
        <f t="shared" si="9"/>
        <v/>
      </c>
      <c r="G112" s="128" t="str">
        <f t="shared" si="10"/>
        <v/>
      </c>
    </row>
    <row r="113" spans="1:7" x14ac:dyDescent="0.3">
      <c r="A113" s="127" t="str">
        <f t="shared" si="11"/>
        <v/>
      </c>
      <c r="B113" s="119" t="str">
        <f t="shared" si="12"/>
        <v/>
      </c>
      <c r="C113" s="128" t="str">
        <f t="shared" si="13"/>
        <v/>
      </c>
      <c r="D113" s="129" t="str">
        <f t="shared" si="7"/>
        <v/>
      </c>
      <c r="E113" s="129" t="str">
        <f t="shared" si="8"/>
        <v/>
      </c>
      <c r="F113" s="129" t="str">
        <f t="shared" si="9"/>
        <v/>
      </c>
      <c r="G113" s="128" t="str">
        <f t="shared" si="10"/>
        <v/>
      </c>
    </row>
    <row r="114" spans="1:7" x14ac:dyDescent="0.3">
      <c r="A114" s="127" t="str">
        <f t="shared" si="11"/>
        <v/>
      </c>
      <c r="B114" s="119" t="str">
        <f t="shared" si="12"/>
        <v/>
      </c>
      <c r="C114" s="128" t="str">
        <f t="shared" si="13"/>
        <v/>
      </c>
      <c r="D114" s="129" t="str">
        <f t="shared" si="7"/>
        <v/>
      </c>
      <c r="E114" s="129" t="str">
        <f t="shared" si="8"/>
        <v/>
      </c>
      <c r="F114" s="129" t="str">
        <f t="shared" si="9"/>
        <v/>
      </c>
      <c r="G114" s="128" t="str">
        <f t="shared" si="10"/>
        <v/>
      </c>
    </row>
    <row r="115" spans="1:7" x14ac:dyDescent="0.3">
      <c r="A115" s="127" t="str">
        <f t="shared" si="11"/>
        <v/>
      </c>
      <c r="B115" s="119" t="str">
        <f t="shared" si="12"/>
        <v/>
      </c>
      <c r="C115" s="128" t="str">
        <f t="shared" si="13"/>
        <v/>
      </c>
      <c r="D115" s="129" t="str">
        <f t="shared" si="7"/>
        <v/>
      </c>
      <c r="E115" s="129" t="str">
        <f t="shared" si="8"/>
        <v/>
      </c>
      <c r="F115" s="129" t="str">
        <f t="shared" si="9"/>
        <v/>
      </c>
      <c r="G115" s="128" t="str">
        <f t="shared" si="10"/>
        <v/>
      </c>
    </row>
    <row r="116" spans="1:7" x14ac:dyDescent="0.3">
      <c r="A116" s="127" t="str">
        <f t="shared" si="11"/>
        <v/>
      </c>
      <c r="B116" s="119" t="str">
        <f t="shared" si="12"/>
        <v/>
      </c>
      <c r="C116" s="128" t="str">
        <f t="shared" si="13"/>
        <v/>
      </c>
      <c r="D116" s="129" t="str">
        <f t="shared" si="7"/>
        <v/>
      </c>
      <c r="E116" s="129" t="str">
        <f t="shared" si="8"/>
        <v/>
      </c>
      <c r="F116" s="129" t="str">
        <f t="shared" si="9"/>
        <v/>
      </c>
      <c r="G116" s="128" t="str">
        <f t="shared" si="10"/>
        <v/>
      </c>
    </row>
    <row r="117" spans="1:7" x14ac:dyDescent="0.3">
      <c r="A117" s="127" t="str">
        <f t="shared" si="11"/>
        <v/>
      </c>
      <c r="B117" s="119" t="str">
        <f t="shared" si="12"/>
        <v/>
      </c>
      <c r="C117" s="128" t="str">
        <f t="shared" si="13"/>
        <v/>
      </c>
      <c r="D117" s="129" t="str">
        <f t="shared" si="7"/>
        <v/>
      </c>
      <c r="E117" s="129" t="str">
        <f t="shared" si="8"/>
        <v/>
      </c>
      <c r="F117" s="129" t="str">
        <f t="shared" si="9"/>
        <v/>
      </c>
      <c r="G117" s="128" t="str">
        <f t="shared" si="10"/>
        <v/>
      </c>
    </row>
    <row r="118" spans="1:7" x14ac:dyDescent="0.3">
      <c r="A118" s="127" t="str">
        <f t="shared" si="11"/>
        <v/>
      </c>
      <c r="B118" s="119" t="str">
        <f t="shared" si="12"/>
        <v/>
      </c>
      <c r="C118" s="128" t="str">
        <f t="shared" si="13"/>
        <v/>
      </c>
      <c r="D118" s="129" t="str">
        <f t="shared" si="7"/>
        <v/>
      </c>
      <c r="E118" s="129" t="str">
        <f t="shared" si="8"/>
        <v/>
      </c>
      <c r="F118" s="129" t="str">
        <f t="shared" si="9"/>
        <v/>
      </c>
      <c r="G118" s="128" t="str">
        <f t="shared" si="10"/>
        <v/>
      </c>
    </row>
    <row r="119" spans="1:7" x14ac:dyDescent="0.3">
      <c r="A119" s="127" t="str">
        <f t="shared" si="11"/>
        <v/>
      </c>
      <c r="B119" s="119" t="str">
        <f t="shared" si="12"/>
        <v/>
      </c>
      <c r="C119" s="128" t="str">
        <f t="shared" si="13"/>
        <v/>
      </c>
      <c r="D119" s="129" t="str">
        <f t="shared" si="7"/>
        <v/>
      </c>
      <c r="E119" s="129" t="str">
        <f t="shared" si="8"/>
        <v/>
      </c>
      <c r="F119" s="129" t="str">
        <f t="shared" si="9"/>
        <v/>
      </c>
      <c r="G119" s="128" t="str">
        <f t="shared" si="10"/>
        <v/>
      </c>
    </row>
    <row r="120" spans="1:7" x14ac:dyDescent="0.3">
      <c r="A120" s="127" t="str">
        <f t="shared" si="11"/>
        <v/>
      </c>
      <c r="B120" s="119" t="str">
        <f t="shared" si="12"/>
        <v/>
      </c>
      <c r="C120" s="128" t="str">
        <f t="shared" si="13"/>
        <v/>
      </c>
      <c r="D120" s="129" t="str">
        <f t="shared" si="7"/>
        <v/>
      </c>
      <c r="E120" s="129" t="str">
        <f t="shared" si="8"/>
        <v/>
      </c>
      <c r="F120" s="129" t="str">
        <f t="shared" si="9"/>
        <v/>
      </c>
      <c r="G120" s="128" t="str">
        <f t="shared" si="10"/>
        <v/>
      </c>
    </row>
    <row r="121" spans="1:7" x14ac:dyDescent="0.3">
      <c r="A121" s="127" t="str">
        <f t="shared" si="11"/>
        <v/>
      </c>
      <c r="B121" s="119" t="str">
        <f t="shared" si="12"/>
        <v/>
      </c>
      <c r="C121" s="128" t="str">
        <f t="shared" si="13"/>
        <v/>
      </c>
      <c r="D121" s="129" t="str">
        <f t="shared" si="7"/>
        <v/>
      </c>
      <c r="E121" s="129" t="str">
        <f t="shared" si="8"/>
        <v/>
      </c>
      <c r="F121" s="129" t="str">
        <f t="shared" si="9"/>
        <v/>
      </c>
      <c r="G121" s="128" t="str">
        <f t="shared" si="10"/>
        <v/>
      </c>
    </row>
    <row r="122" spans="1:7" x14ac:dyDescent="0.3">
      <c r="A122" s="127" t="str">
        <f t="shared" si="11"/>
        <v/>
      </c>
      <c r="B122" s="119" t="str">
        <f t="shared" si="12"/>
        <v/>
      </c>
      <c r="C122" s="128" t="str">
        <f t="shared" si="13"/>
        <v/>
      </c>
      <c r="D122" s="129" t="str">
        <f t="shared" si="7"/>
        <v/>
      </c>
      <c r="E122" s="129" t="str">
        <f t="shared" si="8"/>
        <v/>
      </c>
      <c r="F122" s="129" t="str">
        <f t="shared" si="9"/>
        <v/>
      </c>
      <c r="G122" s="128" t="str">
        <f t="shared" si="10"/>
        <v/>
      </c>
    </row>
    <row r="123" spans="1:7" x14ac:dyDescent="0.3">
      <c r="A123" s="127" t="str">
        <f t="shared" si="11"/>
        <v/>
      </c>
      <c r="B123" s="119" t="str">
        <f t="shared" si="12"/>
        <v/>
      </c>
      <c r="C123" s="128" t="str">
        <f t="shared" si="13"/>
        <v/>
      </c>
      <c r="D123" s="129" t="str">
        <f t="shared" si="7"/>
        <v/>
      </c>
      <c r="E123" s="129" t="str">
        <f t="shared" si="8"/>
        <v/>
      </c>
      <c r="F123" s="129" t="str">
        <f t="shared" si="9"/>
        <v/>
      </c>
      <c r="G123" s="128" t="str">
        <f t="shared" si="10"/>
        <v/>
      </c>
    </row>
    <row r="124" spans="1:7" x14ac:dyDescent="0.3">
      <c r="A124" s="127" t="str">
        <f t="shared" si="11"/>
        <v/>
      </c>
      <c r="B124" s="119" t="str">
        <f t="shared" si="12"/>
        <v/>
      </c>
      <c r="C124" s="128" t="str">
        <f t="shared" si="13"/>
        <v/>
      </c>
      <c r="D124" s="129" t="str">
        <f t="shared" si="7"/>
        <v/>
      </c>
      <c r="E124" s="129" t="str">
        <f t="shared" si="8"/>
        <v/>
      </c>
      <c r="F124" s="129" t="str">
        <f t="shared" si="9"/>
        <v/>
      </c>
      <c r="G124" s="128" t="str">
        <f t="shared" si="10"/>
        <v/>
      </c>
    </row>
    <row r="125" spans="1:7" x14ac:dyDescent="0.3">
      <c r="A125" s="127" t="str">
        <f t="shared" si="11"/>
        <v/>
      </c>
      <c r="B125" s="119" t="str">
        <f t="shared" si="12"/>
        <v/>
      </c>
      <c r="C125" s="128" t="str">
        <f t="shared" si="13"/>
        <v/>
      </c>
      <c r="D125" s="129" t="str">
        <f t="shared" si="7"/>
        <v/>
      </c>
      <c r="E125" s="129" t="str">
        <f t="shared" si="8"/>
        <v/>
      </c>
      <c r="F125" s="129" t="str">
        <f t="shared" si="9"/>
        <v/>
      </c>
      <c r="G125" s="128" t="str">
        <f t="shared" si="10"/>
        <v/>
      </c>
    </row>
    <row r="126" spans="1:7" x14ac:dyDescent="0.3">
      <c r="A126" s="127" t="str">
        <f t="shared" si="11"/>
        <v/>
      </c>
      <c r="B126" s="119" t="str">
        <f t="shared" si="12"/>
        <v/>
      </c>
      <c r="C126" s="128" t="str">
        <f t="shared" si="13"/>
        <v/>
      </c>
      <c r="D126" s="129" t="str">
        <f t="shared" si="7"/>
        <v/>
      </c>
      <c r="E126" s="129" t="str">
        <f t="shared" si="8"/>
        <v/>
      </c>
      <c r="F126" s="129" t="str">
        <f t="shared" si="9"/>
        <v/>
      </c>
      <c r="G126" s="128" t="str">
        <f t="shared" si="10"/>
        <v/>
      </c>
    </row>
    <row r="127" spans="1:7" x14ac:dyDescent="0.3">
      <c r="A127" s="127" t="str">
        <f t="shared" si="11"/>
        <v/>
      </c>
      <c r="B127" s="119" t="str">
        <f t="shared" si="12"/>
        <v/>
      </c>
      <c r="C127" s="128" t="str">
        <f t="shared" si="13"/>
        <v/>
      </c>
      <c r="D127" s="129" t="str">
        <f t="shared" si="7"/>
        <v/>
      </c>
      <c r="E127" s="129" t="str">
        <f t="shared" si="8"/>
        <v/>
      </c>
      <c r="F127" s="129" t="str">
        <f t="shared" si="9"/>
        <v/>
      </c>
      <c r="G127" s="128" t="str">
        <f t="shared" si="10"/>
        <v/>
      </c>
    </row>
    <row r="128" spans="1:7" x14ac:dyDescent="0.3">
      <c r="A128" s="127" t="str">
        <f t="shared" si="11"/>
        <v/>
      </c>
      <c r="B128" s="119" t="str">
        <f t="shared" si="12"/>
        <v/>
      </c>
      <c r="C128" s="128" t="str">
        <f t="shared" si="13"/>
        <v/>
      </c>
      <c r="D128" s="129" t="str">
        <f t="shared" si="7"/>
        <v/>
      </c>
      <c r="E128" s="129" t="str">
        <f t="shared" si="8"/>
        <v/>
      </c>
      <c r="F128" s="129" t="str">
        <f t="shared" si="9"/>
        <v/>
      </c>
      <c r="G128" s="128" t="str">
        <f t="shared" si="10"/>
        <v/>
      </c>
    </row>
    <row r="129" spans="1:7" x14ac:dyDescent="0.3">
      <c r="A129" s="127" t="str">
        <f t="shared" si="11"/>
        <v/>
      </c>
      <c r="B129" s="119" t="str">
        <f t="shared" si="12"/>
        <v/>
      </c>
      <c r="C129" s="128" t="str">
        <f t="shared" si="13"/>
        <v/>
      </c>
      <c r="D129" s="129" t="str">
        <f t="shared" si="7"/>
        <v/>
      </c>
      <c r="E129" s="129" t="str">
        <f t="shared" si="8"/>
        <v/>
      </c>
      <c r="F129" s="129" t="str">
        <f t="shared" si="9"/>
        <v/>
      </c>
      <c r="G129" s="128" t="str">
        <f t="shared" si="10"/>
        <v/>
      </c>
    </row>
    <row r="130" spans="1:7" x14ac:dyDescent="0.3">
      <c r="A130" s="127" t="str">
        <f t="shared" si="11"/>
        <v/>
      </c>
      <c r="B130" s="119" t="str">
        <f t="shared" si="12"/>
        <v/>
      </c>
      <c r="C130" s="128" t="str">
        <f t="shared" si="13"/>
        <v/>
      </c>
      <c r="D130" s="129" t="str">
        <f t="shared" si="7"/>
        <v/>
      </c>
      <c r="E130" s="129" t="str">
        <f t="shared" si="8"/>
        <v/>
      </c>
      <c r="F130" s="129" t="str">
        <f t="shared" si="9"/>
        <v/>
      </c>
      <c r="G130" s="128" t="str">
        <f t="shared" si="10"/>
        <v/>
      </c>
    </row>
    <row r="131" spans="1:7" x14ac:dyDescent="0.3">
      <c r="A131" s="127" t="str">
        <f t="shared" si="11"/>
        <v/>
      </c>
      <c r="B131" s="119" t="str">
        <f t="shared" si="12"/>
        <v/>
      </c>
      <c r="C131" s="128" t="str">
        <f t="shared" si="13"/>
        <v/>
      </c>
      <c r="D131" s="129" t="str">
        <f t="shared" si="7"/>
        <v/>
      </c>
      <c r="E131" s="129" t="str">
        <f t="shared" si="8"/>
        <v/>
      </c>
      <c r="F131" s="129" t="str">
        <f t="shared" si="9"/>
        <v/>
      </c>
      <c r="G131" s="128" t="str">
        <f t="shared" si="10"/>
        <v/>
      </c>
    </row>
    <row r="132" spans="1:7" x14ac:dyDescent="0.3">
      <c r="A132" s="127" t="str">
        <f t="shared" si="11"/>
        <v/>
      </c>
      <c r="B132" s="119" t="str">
        <f t="shared" si="12"/>
        <v/>
      </c>
      <c r="C132" s="128" t="str">
        <f t="shared" si="13"/>
        <v/>
      </c>
      <c r="D132" s="129" t="str">
        <f t="shared" si="7"/>
        <v/>
      </c>
      <c r="E132" s="129" t="str">
        <f t="shared" si="8"/>
        <v/>
      </c>
      <c r="F132" s="129" t="str">
        <f t="shared" si="9"/>
        <v/>
      </c>
      <c r="G132" s="128" t="str">
        <f t="shared" si="10"/>
        <v/>
      </c>
    </row>
    <row r="133" spans="1:7" x14ac:dyDescent="0.3">
      <c r="A133" s="127" t="str">
        <f t="shared" si="11"/>
        <v/>
      </c>
      <c r="B133" s="119" t="str">
        <f t="shared" si="12"/>
        <v/>
      </c>
      <c r="C133" s="128" t="str">
        <f t="shared" si="13"/>
        <v/>
      </c>
      <c r="D133" s="129" t="str">
        <f t="shared" si="7"/>
        <v/>
      </c>
      <c r="E133" s="129" t="str">
        <f t="shared" si="8"/>
        <v/>
      </c>
      <c r="F133" s="129" t="str">
        <f t="shared" si="9"/>
        <v/>
      </c>
      <c r="G133" s="128" t="str">
        <f t="shared" si="10"/>
        <v/>
      </c>
    </row>
    <row r="134" spans="1:7" x14ac:dyDescent="0.3">
      <c r="A134" s="127" t="str">
        <f t="shared" si="11"/>
        <v/>
      </c>
      <c r="B134" s="119" t="str">
        <f t="shared" si="12"/>
        <v/>
      </c>
      <c r="C134" s="128" t="str">
        <f t="shared" si="13"/>
        <v/>
      </c>
      <c r="D134" s="129" t="str">
        <f t="shared" si="7"/>
        <v/>
      </c>
      <c r="E134" s="129" t="str">
        <f t="shared" si="8"/>
        <v/>
      </c>
      <c r="F134" s="129" t="str">
        <f t="shared" si="9"/>
        <v/>
      </c>
      <c r="G134" s="128" t="str">
        <f t="shared" si="10"/>
        <v/>
      </c>
    </row>
    <row r="135" spans="1:7" x14ac:dyDescent="0.3">
      <c r="A135" s="127" t="str">
        <f t="shared" si="11"/>
        <v/>
      </c>
      <c r="B135" s="119" t="str">
        <f t="shared" si="12"/>
        <v/>
      </c>
      <c r="C135" s="128" t="str">
        <f t="shared" si="13"/>
        <v/>
      </c>
      <c r="D135" s="129" t="str">
        <f t="shared" si="7"/>
        <v/>
      </c>
      <c r="E135" s="129" t="str">
        <f t="shared" si="8"/>
        <v/>
      </c>
      <c r="F135" s="129" t="str">
        <f t="shared" si="9"/>
        <v/>
      </c>
      <c r="G135" s="128" t="str">
        <f t="shared" si="10"/>
        <v/>
      </c>
    </row>
    <row r="136" spans="1:7" x14ac:dyDescent="0.3">
      <c r="A136" s="127" t="str">
        <f t="shared" si="11"/>
        <v/>
      </c>
      <c r="B136" s="119" t="str">
        <f t="shared" si="12"/>
        <v/>
      </c>
      <c r="C136" s="128" t="str">
        <f t="shared" si="13"/>
        <v/>
      </c>
      <c r="D136" s="129" t="str">
        <f t="shared" si="7"/>
        <v/>
      </c>
      <c r="E136" s="129" t="str">
        <f t="shared" si="8"/>
        <v/>
      </c>
      <c r="F136" s="129" t="str">
        <f t="shared" si="9"/>
        <v/>
      </c>
      <c r="G136" s="128" t="str">
        <f t="shared" si="10"/>
        <v/>
      </c>
    </row>
    <row r="137" spans="1:7" x14ac:dyDescent="0.3">
      <c r="A137" s="127" t="str">
        <f t="shared" si="11"/>
        <v/>
      </c>
      <c r="B137" s="119" t="str">
        <f t="shared" si="12"/>
        <v/>
      </c>
      <c r="C137" s="128" t="str">
        <f t="shared" si="13"/>
        <v/>
      </c>
      <c r="D137" s="129" t="str">
        <f t="shared" si="7"/>
        <v/>
      </c>
      <c r="E137" s="129" t="str">
        <f t="shared" si="8"/>
        <v/>
      </c>
      <c r="F137" s="129" t="str">
        <f t="shared" si="9"/>
        <v/>
      </c>
      <c r="G137" s="128" t="str">
        <f t="shared" si="10"/>
        <v/>
      </c>
    </row>
    <row r="138" spans="1:7" x14ac:dyDescent="0.3">
      <c r="A138" s="127" t="str">
        <f t="shared" si="11"/>
        <v/>
      </c>
      <c r="B138" s="119" t="str">
        <f t="shared" si="12"/>
        <v/>
      </c>
      <c r="C138" s="128" t="str">
        <f t="shared" si="13"/>
        <v/>
      </c>
      <c r="D138" s="129" t="str">
        <f t="shared" si="7"/>
        <v/>
      </c>
      <c r="E138" s="129" t="str">
        <f t="shared" si="8"/>
        <v/>
      </c>
      <c r="F138" s="129" t="str">
        <f t="shared" si="9"/>
        <v/>
      </c>
      <c r="G138" s="128" t="str">
        <f t="shared" si="10"/>
        <v/>
      </c>
    </row>
    <row r="139" spans="1:7" x14ac:dyDescent="0.3">
      <c r="A139" s="127" t="str">
        <f t="shared" si="11"/>
        <v/>
      </c>
      <c r="B139" s="119" t="str">
        <f t="shared" si="12"/>
        <v/>
      </c>
      <c r="C139" s="128" t="str">
        <f t="shared" si="13"/>
        <v/>
      </c>
      <c r="D139" s="129" t="str">
        <f t="shared" si="7"/>
        <v/>
      </c>
      <c r="E139" s="129" t="str">
        <f t="shared" si="8"/>
        <v/>
      </c>
      <c r="F139" s="129" t="str">
        <f t="shared" si="9"/>
        <v/>
      </c>
      <c r="G139" s="128" t="str">
        <f t="shared" si="10"/>
        <v/>
      </c>
    </row>
    <row r="140" spans="1:7" x14ac:dyDescent="0.3">
      <c r="A140" s="127" t="str">
        <f t="shared" si="11"/>
        <v/>
      </c>
      <c r="B140" s="119" t="str">
        <f t="shared" si="12"/>
        <v/>
      </c>
      <c r="C140" s="128" t="str">
        <f t="shared" si="13"/>
        <v/>
      </c>
      <c r="D140" s="129" t="str">
        <f t="shared" si="7"/>
        <v/>
      </c>
      <c r="E140" s="129" t="str">
        <f t="shared" si="8"/>
        <v/>
      </c>
      <c r="F140" s="129" t="str">
        <f t="shared" si="9"/>
        <v/>
      </c>
      <c r="G140" s="128" t="str">
        <f t="shared" si="10"/>
        <v/>
      </c>
    </row>
    <row r="141" spans="1:7" x14ac:dyDescent="0.3">
      <c r="A141" s="127" t="str">
        <f t="shared" si="11"/>
        <v/>
      </c>
      <c r="B141" s="119" t="str">
        <f t="shared" si="12"/>
        <v/>
      </c>
      <c r="C141" s="128" t="str">
        <f t="shared" si="13"/>
        <v/>
      </c>
      <c r="D141" s="129" t="str">
        <f t="shared" si="7"/>
        <v/>
      </c>
      <c r="E141" s="129" t="str">
        <f t="shared" si="8"/>
        <v/>
      </c>
      <c r="F141" s="129" t="str">
        <f t="shared" si="9"/>
        <v/>
      </c>
      <c r="G141" s="128" t="str">
        <f t="shared" si="10"/>
        <v/>
      </c>
    </row>
    <row r="142" spans="1:7" x14ac:dyDescent="0.3">
      <c r="A142" s="127" t="str">
        <f t="shared" si="11"/>
        <v/>
      </c>
      <c r="B142" s="119" t="str">
        <f t="shared" si="12"/>
        <v/>
      </c>
      <c r="C142" s="128" t="str">
        <f t="shared" si="13"/>
        <v/>
      </c>
      <c r="D142" s="129" t="str">
        <f t="shared" si="7"/>
        <v/>
      </c>
      <c r="E142" s="129" t="str">
        <f t="shared" si="8"/>
        <v/>
      </c>
      <c r="F142" s="129" t="str">
        <f t="shared" si="9"/>
        <v/>
      </c>
      <c r="G142" s="128" t="str">
        <f t="shared" si="10"/>
        <v/>
      </c>
    </row>
    <row r="143" spans="1:7" x14ac:dyDescent="0.3">
      <c r="A143" s="127" t="str">
        <f t="shared" si="11"/>
        <v/>
      </c>
      <c r="B143" s="119" t="str">
        <f t="shared" si="12"/>
        <v/>
      </c>
      <c r="C143" s="128" t="str">
        <f t="shared" si="13"/>
        <v/>
      </c>
      <c r="D143" s="129" t="str">
        <f t="shared" ref="D143" si="14">IF(B143="","",IPMT($E$11/12,B143,$E$7,-$E$8,$E$9,0))</f>
        <v/>
      </c>
      <c r="E143" s="129" t="str">
        <f t="shared" ref="E143" si="15">IF(B143="","",PPMT($E$11/12,B143,$E$7,-$E$8,$E$9,0))</f>
        <v/>
      </c>
      <c r="F143" s="129" t="str">
        <f t="shared" ref="F143" si="16">IF(B143="","",SUM(D143:E143))</f>
        <v/>
      </c>
      <c r="G143" s="128" t="str">
        <f t="shared" ref="G143" si="17">IF(B143="","",SUM(C143)-SUM(E143))</f>
        <v/>
      </c>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295b89e-2911-42f0-a767-8ca596d6842f">
      <UserInfo>
        <DisplayName/>
        <AccountId xsi:nil="true"/>
        <AccountType/>
      </UserInfo>
    </SharedWithUsers>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5F25KTUSNP4X-205032580-172918</_dlc_DocId>
    <_dlc_DocIdUrl xmlns="d65e48b5-f38d-431e-9b4f-47403bf4583f">
      <Url>https://rkas.sharepoint.com/Kliendisuhted/_layouts/15/DocIdRedir.aspx?ID=5F25KTUSNP4X-205032580-172918</Url>
      <Description>5F25KTUSNP4X-205032580-172918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7475a679c3df5d8efdc6468b895a636c">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593141ef508cbc6cbb1be2ee25919961"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4FF8756-6921-487E-903F-09162F74C054}">
  <ds:schemaRefs>
    <ds:schemaRef ds:uri="http://schemas.microsoft.com/office/2006/metadata/properties"/>
    <ds:schemaRef ds:uri="http://schemas.microsoft.com/office/infopath/2007/PartnerControls"/>
    <ds:schemaRef ds:uri="4295b89e-2911-42f0-a767-8ca596d6842f"/>
    <ds:schemaRef ds:uri="d65e48b5-f38d-431e-9b4f-47403bf4583f"/>
    <ds:schemaRef ds:uri="a4634551-c501-4e5e-ac96-dde1e0c9b252"/>
  </ds:schemaRefs>
</ds:datastoreItem>
</file>

<file path=customXml/itemProps2.xml><?xml version="1.0" encoding="utf-8"?>
<ds:datastoreItem xmlns:ds="http://schemas.openxmlformats.org/officeDocument/2006/customXml" ds:itemID="{1EFC46D4-5513-48A7-9889-463C885707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5295EB-ABF3-43C4-8A51-B80A4EB67BF9}">
  <ds:schemaRefs>
    <ds:schemaRef ds:uri="http://schemas.microsoft.com/sharepoint/v3/contenttype/forms"/>
  </ds:schemaRefs>
</ds:datastoreItem>
</file>

<file path=customXml/itemProps4.xml><?xml version="1.0" encoding="utf-8"?>
<ds:datastoreItem xmlns:ds="http://schemas.openxmlformats.org/officeDocument/2006/customXml" ds:itemID="{2F4568EC-365C-489F-8B63-05E84C46C97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Lisa 3</vt:lpstr>
      <vt:lpstr>Annuiteetgraafik TS</vt:lpstr>
      <vt:lpstr>Annuiteetgraafik_PP (lisa 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Vahar</dc:creator>
  <cp:lastModifiedBy>Liina Roos</cp:lastModifiedBy>
  <dcterms:created xsi:type="dcterms:W3CDTF">2021-04-30T06:58:07Z</dcterms:created>
  <dcterms:modified xsi:type="dcterms:W3CDTF">2026-01-27T07:16:51Z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Order">
    <vt:r8>5335900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y fmtid="{D5CDD505-2E9C-101B-9397-08002B2CF9AE}" pid="11" name="_dlc_DocIdItemGuid">
    <vt:lpwstr>7037c812-58c2-4767-bcc0-c831b8956695</vt:lpwstr>
  </property>
</Properties>
</file>